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03_Beschaffungen &amp; Nachträge\2025 Alle Vorgänge\25-08708 Wach- und Sicherheitsdienst Nord und Bayern\040_Vergabeunterlagen\Freigabe VU\"/>
    </mc:Choice>
  </mc:AlternateContent>
  <xr:revisionPtr revIDLastSave="0" documentId="13_ncr:1_{F87A9D46-8965-478D-9B64-3DB85D3F0BF0}" xr6:coauthVersionLast="47" xr6:coauthVersionMax="47" xr10:uidLastSave="{00000000-0000-0000-0000-000000000000}"/>
  <bookViews>
    <workbookView xWindow="-108" yWindow="-108" windowWidth="23256" windowHeight="12456" tabRatio="842" xr2:uid="{00000000-000D-0000-FFFF-FFFF00000000}"/>
  </bookViews>
  <sheets>
    <sheet name="A1a Preisblatt - Deckblatt" sheetId="2" r:id="rId1"/>
    <sheet name="A1b Preisblatt - Preisangaben" sheetId="1" r:id="rId2"/>
    <sheet name="A2 - Muster Preisanpassungen" sheetId="5" r:id="rId3"/>
  </sheets>
  <definedNames>
    <definedName name="_xlnm._FilterDatabase" localSheetId="1" hidden="1">'A1b Preisblatt - Preisangaben'!$A$9:$W$10</definedName>
    <definedName name="_xlnm._FilterDatabase" localSheetId="2" hidden="1">'A2 - Muster Preisanpassungen'!$M$3:$M$4</definedName>
    <definedName name="_xlnm.Print_Area" localSheetId="2">'A2 - Muster Preisanpassungen'!$B$2:$H$33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1" l="1"/>
  <c r="M36" i="1"/>
  <c r="M35" i="1"/>
  <c r="G35" i="1"/>
  <c r="G37" i="1"/>
  <c r="G36" i="1"/>
  <c r="V35" i="1"/>
  <c r="P35" i="1"/>
  <c r="J35" i="1"/>
  <c r="V29" i="1"/>
  <c r="T38" i="1" l="1"/>
  <c r="V38" i="1" s="1"/>
  <c r="T37" i="1"/>
  <c r="V37" i="1" s="1"/>
  <c r="T36" i="1"/>
  <c r="V36" i="1" s="1"/>
  <c r="N38" i="1"/>
  <c r="P38" i="1" s="1"/>
  <c r="N37" i="1"/>
  <c r="P37" i="1" s="1"/>
  <c r="N36" i="1"/>
  <c r="P36" i="1" s="1"/>
  <c r="AB17" i="1" l="1"/>
  <c r="AB18" i="1"/>
  <c r="AB19" i="1"/>
  <c r="AB20" i="1"/>
  <c r="AB21" i="1"/>
  <c r="AB16" i="1"/>
  <c r="AB15" i="1"/>
  <c r="AB14" i="1"/>
  <c r="AB13" i="1"/>
  <c r="AB12" i="1"/>
  <c r="H38" i="1"/>
  <c r="J38" i="1" s="1"/>
  <c r="H37" i="1"/>
  <c r="J37" i="1" s="1"/>
  <c r="H36" i="1"/>
  <c r="J36" i="1" s="1"/>
  <c r="D33" i="5"/>
  <c r="D30" i="5"/>
  <c r="D29" i="5"/>
  <c r="B29" i="5"/>
  <c r="H29" i="5" s="1"/>
  <c r="B30" i="5" s="1"/>
  <c r="H30" i="5" s="1"/>
  <c r="B31" i="5" s="1"/>
  <c r="H31" i="5" s="1"/>
  <c r="B32" i="5" s="1"/>
  <c r="H32" i="5" s="1"/>
  <c r="B33" i="5" s="1"/>
  <c r="D21" i="5"/>
  <c r="D20" i="5"/>
  <c r="B20" i="5"/>
  <c r="H20" i="5" s="1"/>
  <c r="B21" i="5" s="1"/>
  <c r="H21" i="5" s="1"/>
  <c r="B22" i="5" s="1"/>
  <c r="H22" i="5" s="1"/>
  <c r="B23" i="5" s="1"/>
  <c r="H23" i="5" s="1"/>
  <c r="B24" i="5" s="1"/>
  <c r="H24" i="5" s="1"/>
  <c r="H33" i="5" l="1"/>
  <c r="W34" i="1"/>
  <c r="B43" i="1"/>
  <c r="E43" i="1" s="1"/>
  <c r="E44" i="1"/>
  <c r="B45" i="1" l="1"/>
  <c r="E45" i="1" s="1"/>
  <c r="G43" i="1" s="1"/>
</calcChain>
</file>

<file path=xl/sharedStrings.xml><?xml version="1.0" encoding="utf-8"?>
<sst xmlns="http://schemas.openxmlformats.org/spreadsheetml/2006/main" count="362" uniqueCount="150">
  <si>
    <t>Preisblatt</t>
  </si>
  <si>
    <t>Bundesland</t>
  </si>
  <si>
    <t>Straße</t>
  </si>
  <si>
    <t>Montag</t>
  </si>
  <si>
    <t>Dienstag</t>
  </si>
  <si>
    <t>Mittwoch</t>
  </si>
  <si>
    <t>Donnerstag</t>
  </si>
  <si>
    <t>Freitag</t>
  </si>
  <si>
    <t>Tariftreue</t>
  </si>
  <si>
    <r>
      <t xml:space="preserve">Alle abgegebenen Preise berücksichtigen die jeweils geltenden Tariflöhne des BDSW
</t>
    </r>
    <r>
      <rPr>
        <sz val="10"/>
        <color theme="1"/>
        <rFont val="Arial"/>
        <family val="2"/>
      </rPr>
      <t>Ein "Nein" führt zur Unwirksamkeit des Angebotes und somit zum Ausschluss des Angebotes</t>
    </r>
  </si>
  <si>
    <t>Bietername</t>
  </si>
  <si>
    <t xml:space="preserve">Pos. </t>
  </si>
  <si>
    <t>Vergütungsart</t>
  </si>
  <si>
    <t>Angebotsvergleichspreis</t>
  </si>
  <si>
    <t>A</t>
  </si>
  <si>
    <t>B</t>
  </si>
  <si>
    <t>C</t>
  </si>
  <si>
    <t>Angebotsvergleichspreis brutto</t>
  </si>
  <si>
    <t>Verfahrensnummer</t>
  </si>
  <si>
    <t>Vergabeverfahren</t>
  </si>
  <si>
    <t>Bitte prüfen Sie, ob Sie sämtliche Preispositionen (hellblau hinterlegt) ausgefüllt haben!</t>
  </si>
  <si>
    <t>Stundenverrechnungssatz</t>
  </si>
  <si>
    <t>Sonntagszuschlag</t>
  </si>
  <si>
    <t>Feiertagszuschlag</t>
  </si>
  <si>
    <t>ca. Fläche in qm</t>
  </si>
  <si>
    <t>Deckblatt zum Preisblatt</t>
  </si>
  <si>
    <t>Dienststellenart</t>
  </si>
  <si>
    <t>Anzahl Stockwerke</t>
  </si>
  <si>
    <t>Zeitraum</t>
  </si>
  <si>
    <t>Samstag</t>
  </si>
  <si>
    <t>werktäglich (Mo-Sa) ohne Zuschläge</t>
  </si>
  <si>
    <t>Teil</t>
  </si>
  <si>
    <t>ca. Menge p.a. in Stunden</t>
  </si>
  <si>
    <t>Teil C  - Gesonderte Anfahrten / Sofortmaßnahmen</t>
  </si>
  <si>
    <t>Nachtzuschlag (Mo-Sa)</t>
  </si>
  <si>
    <t>Vom Auftragnehmer zu erbringende Leistung</t>
  </si>
  <si>
    <t>Gesamtpreis netto für die maximale Vertragslaufzeit</t>
  </si>
  <si>
    <t>Gesamtpreis brutto für die maximale Vertragslaufzeit</t>
  </si>
  <si>
    <t>Stadt</t>
  </si>
  <si>
    <t>Org-ID</t>
  </si>
  <si>
    <t>LV</t>
  </si>
  <si>
    <t>KB</t>
  </si>
  <si>
    <t>Los</t>
  </si>
  <si>
    <t>Schleswig-Holstein</t>
  </si>
  <si>
    <t>Elmshorn</t>
  </si>
  <si>
    <t>Schulstraße 62</t>
  </si>
  <si>
    <t>Ahrensburg</t>
  </si>
  <si>
    <t>Bei der Doppeleiche 10</t>
  </si>
  <si>
    <t>O50695658</t>
  </si>
  <si>
    <t>EG</t>
  </si>
  <si>
    <t>Anlagenbezeichnung</t>
  </si>
  <si>
    <t>Lübeck</t>
  </si>
  <si>
    <t>Konrad-Adenauer-Straße 6</t>
  </si>
  <si>
    <t>4. OG + 5.OG</t>
  </si>
  <si>
    <r>
      <rPr>
        <b/>
        <u/>
        <sz val="12"/>
        <color rgb="FF00B050"/>
        <rFont val="Arial"/>
        <family val="2"/>
      </rPr>
      <t>Teil A - Revier- und Kontrolldienst - Standorte</t>
    </r>
    <r>
      <rPr>
        <b/>
        <sz val="12"/>
        <color theme="1"/>
        <rFont val="Arial"/>
        <family val="2"/>
      </rPr>
      <t xml:space="preserve">
Angaben zum Standort</t>
    </r>
  </si>
  <si>
    <t>25-08708</t>
  </si>
  <si>
    <t>Wach- und Sicherheitsdienstleistungen Nord und Bayern</t>
  </si>
  <si>
    <t>Aufschluss</t>
  </si>
  <si>
    <t>Verschluss</t>
  </si>
  <si>
    <t>geschätzte tägliche Kontrollzeit vor Ort in Minuten</t>
  </si>
  <si>
    <t>05:15-05:45</t>
  </si>
  <si>
    <t>22:00-22:30</t>
  </si>
  <si>
    <t>20:00-20:30</t>
  </si>
  <si>
    <t>Aufschaltung einer Einbruchmeldeanlage inkl. Einweisung in die EMA durch den Errichter</t>
  </si>
  <si>
    <t>Vorhaltepauschale der Einbruchmeldeanlage im Rahmen eines 24-H- Interventionsdienstes</t>
  </si>
  <si>
    <t>Alarmverfolgung und Intervention</t>
  </si>
  <si>
    <t>Vergütungsform (jeweils netto)</t>
  </si>
  <si>
    <t>Monatliche Pauschale 
in €</t>
  </si>
  <si>
    <t>Einmalige Pauschale 
in €</t>
  </si>
  <si>
    <t>Anzahl Einsätze (ca.) p.a.*</t>
  </si>
  <si>
    <t>Dauer (ca.) pro Einsatz in Std. inkl. An- und Abfahrt (Mo.-So.)*</t>
  </si>
  <si>
    <t>Stundensatz in €</t>
  </si>
  <si>
    <t>werktägliche Auf- und Verschlusszeiten</t>
  </si>
  <si>
    <t>Formular für Preisanpassungen</t>
  </si>
  <si>
    <t>Aktenzeichen</t>
  </si>
  <si>
    <t>Name des Auftragnehmers</t>
  </si>
  <si>
    <t>TK-Standort(e)</t>
  </si>
  <si>
    <t>Anpassung der Vertragspreise für den Revier- und Kontrolldienst gemäß Ziffer 4 der LB inkl. An- und Abfahrt</t>
  </si>
  <si>
    <t>Basis</t>
  </si>
  <si>
    <t>Zeitpunkt (Datum)</t>
  </si>
  <si>
    <t>Check TK</t>
  </si>
  <si>
    <t>Preisanpassung gültig zum</t>
  </si>
  <si>
    <t>Monatliche Pauschale in €</t>
  </si>
  <si>
    <t>Lohnkostenanteil pauschal gem. Vertrag</t>
  </si>
  <si>
    <t>% -Anpassung</t>
  </si>
  <si>
    <t>Monatliche Pauschale lt. Angebot</t>
  </si>
  <si>
    <t>Angebotsabgabe</t>
  </si>
  <si>
    <t>bitte aus Angebot übernehmen</t>
  </si>
  <si>
    <t>bitte eintragen</t>
  </si>
  <si>
    <t>Anpassung der Vertragspreise für die Alarmverfolgung und Intervention</t>
  </si>
  <si>
    <t>SVS in €</t>
  </si>
  <si>
    <t>Stundenverrechnungssatz lt. Angebot</t>
  </si>
  <si>
    <t>Hamburg</t>
  </si>
  <si>
    <t>Überseering 32-34</t>
  </si>
  <si>
    <t>7. + 8. OG im Ü32 
3. + 4.OG im Ü34</t>
  </si>
  <si>
    <t>2. - 6. OG im Ü32</t>
  </si>
  <si>
    <t>Museumstraße 33-35</t>
  </si>
  <si>
    <t>FZ MB/FZ FR/
KB</t>
  </si>
  <si>
    <t>O5007355</t>
  </si>
  <si>
    <t>8 (2.UG-5.OG)</t>
  </si>
  <si>
    <t>Steinstraße 27</t>
  </si>
  <si>
    <t>O50000475</t>
  </si>
  <si>
    <t>4.OG</t>
  </si>
  <si>
    <t>Überseeallee 6-8</t>
  </si>
  <si>
    <t>Neßdeich 191</t>
  </si>
  <si>
    <t>Fuhlsbüttler Straße 29</t>
  </si>
  <si>
    <t>Niedersachsen</t>
  </si>
  <si>
    <t>Finkstraße 5</t>
  </si>
  <si>
    <t>Lüneburg</t>
  </si>
  <si>
    <t>04:00-04:30</t>
  </si>
  <si>
    <t>0:00-0:30</t>
  </si>
  <si>
    <t>0-30</t>
  </si>
  <si>
    <t>30-60</t>
  </si>
  <si>
    <t>Tariflohnanpassung</t>
  </si>
  <si>
    <t>Bei Änderungen der Vertragspreise im Sinne des § 7 Abs. 8 hat der AN dieses Formular zu verwenden und zu befüllen. Die monatlichen Pauschalen sowie die Stundenverrechnungssätze (SVS) sind aus dem Preisblatt des jeweiligen Loses in die grau markierten Felder zu übernehmen und bleiben während der Vertragslaufzeit unverändert. Die blau markierten Felder sind bei jeder Vertragsanpassung zu befüllen. Sämtliche Anforderungen an die Änderung der Vertragspreise sind in § 7 des Vertrags beschrieben.</t>
  </si>
  <si>
    <t>Einzelpreis (Stundensatz netto) in €</t>
  </si>
  <si>
    <t>Gesamtpreis für die max. Vertragslaufzeit in €</t>
  </si>
  <si>
    <t>21:00-21:30</t>
  </si>
  <si>
    <t>Gesamtangebotspreis netto Teil A für die maximale Vertragslaufzeit (58 Monate)</t>
  </si>
  <si>
    <t>Dienst-stellenart</t>
  </si>
  <si>
    <t>Stockwerke</t>
  </si>
  <si>
    <t>Gesamtangebotspreis netto für die maximale Vertragslaufzeit (58 Monate)</t>
  </si>
  <si>
    <t>Alarmverfolgung und Intervention inkl. An- und Abfahrt (Mo.-So.)</t>
  </si>
  <si>
    <t>Einmalige Pauschale in €</t>
  </si>
  <si>
    <t>Stundensatz</t>
  </si>
  <si>
    <t>Gesamtpreis netto</t>
  </si>
  <si>
    <r>
      <rPr>
        <b/>
        <u/>
        <sz val="12"/>
        <color rgb="FF00B050"/>
        <rFont val="Arial"/>
        <family val="2"/>
      </rPr>
      <t xml:space="preserve">Teil B - Standorte </t>
    </r>
    <r>
      <rPr>
        <b/>
        <i/>
        <u/>
        <sz val="12"/>
        <color rgb="FF00B050"/>
        <rFont val="Arial"/>
        <family val="2"/>
      </rPr>
      <t>ohne</t>
    </r>
    <r>
      <rPr>
        <b/>
        <u/>
        <sz val="12"/>
        <color rgb="FF00B050"/>
        <rFont val="Arial"/>
        <family val="2"/>
      </rPr>
      <t xml:space="preserve"> Revier- und Kontrolldienst</t>
    </r>
    <r>
      <rPr>
        <b/>
        <sz val="12"/>
        <color theme="1"/>
        <rFont val="Arial"/>
        <family val="2"/>
      </rPr>
      <t xml:space="preserve">
Angaben zum Standort</t>
    </r>
  </si>
  <si>
    <t>bei Bedarf</t>
  </si>
  <si>
    <t>Anzahl Einsätze (ca.) p.a.</t>
  </si>
  <si>
    <t>Dauer (ca.) pro Einsatz in Std. inkl. An- und Abfahrt (Mo.-So.)</t>
  </si>
  <si>
    <t>* Die jeweils angegebene Anzahl an Einsätzen und die jew. angegebene Dauer der Einsätze dient lediglich als Kalkulationsgrundlage bzw. ist für den Preisvergleich im Rahmen der kaufmännischen Wertung relevant, vgl. Kalkulationshinweise im Deckblatt.</t>
  </si>
  <si>
    <t>5</t>
  </si>
  <si>
    <t>1,5</t>
  </si>
  <si>
    <t>3 - Hamburg und Umgebung</t>
  </si>
  <si>
    <t>Angebotsvergleichspreis brutto für das Los 3</t>
  </si>
  <si>
    <t>Revier- und Kontrolldienst gemäß Ziffer 4 der LB inkl. An- und Abfahrt</t>
  </si>
  <si>
    <t>A1a Preisblatt - Deckblatt</t>
  </si>
  <si>
    <t>A1b Preisblatt - Preisangaben</t>
  </si>
  <si>
    <t>A2 - Muster Preisanpassung</t>
  </si>
  <si>
    <t>1. Tariflohnanpassung vom 
__ .___._______</t>
  </si>
  <si>
    <t>2. Tariflohnanpassung vom 
__ .___._______</t>
  </si>
  <si>
    <t>3. Tariflohnanpassung vom 
__ .___._______</t>
  </si>
  <si>
    <t>4. Tariflohnanpassung vom 
__ .___._______</t>
  </si>
  <si>
    <t>5. Tariflohnanpassung vom 
__ .___._______</t>
  </si>
  <si>
    <r>
      <t xml:space="preserve">Kalkulationshinweise:
Dieses Dokument besteht aus drei Tabellenreitern. </t>
    </r>
    <r>
      <rPr>
        <b/>
        <sz val="10"/>
        <rFont val="Arial"/>
        <family val="2"/>
      </rPr>
      <t>Mit dem Angebot sind das "A1a Preisblatt - Deckblatt" und der Tabellenreiter "A1b Preisblatt - Preisangaben" ausgefüllt einzureichen</t>
    </r>
    <r>
      <rPr>
        <sz val="10"/>
        <rFont val="Arial"/>
        <family val="2"/>
      </rPr>
      <t>. In diesem Tabellenreiter „A1a Preisblatt - Deckblatt“ werden dem Bieter Kalkulationshinweise und Ausfüllhinweise mitgeteilt. Der Tabellenreiter "A1b Preisblatt - Preisangaben" ist in drei Einzeltabellen untergliedert. Die Einzeltabelle in Teil A enthält eine Liste der Standorte, für die das gesamte Leistungspaket der Leistungsbeschreibung zu erbringen ist. Für die Standorte unter Teil B gilt, dass alle Leistungen aus der Leistungsbeschreibung zu erbingen sind mit Ausnahme der Leistungen des Revier- und Kontrolldienstes. Dem Teil C sind die Preise für gesonderte Anfahrten des AN auf Anforderung der TK sowie für Sofortmaßnahmen zu entnehmen. Der bei Alarmverfolgung und -intervention (vgl. Teil A und B),„Alarmverfolgung und Intervention“) anwendbare Stundensatz ergibt sich aus den entsprechenden Angaben in Teil A und B. Die bei Sofortmaßnahmen / auf Anforderung der TK erfolgenden gesonderten Anfahrten (vgl. Teil C) anwendbaren Stundensätze ergeben sich anhand der Angaben unter Teil C.
Alle Einzelpreise sind in Euro (€) einzutragen und auf zwei Nachkommastellen kaufmännisch zu runden. Die Eintragungen sind in den Teilen A, B und C in den Tabellenreitern A1b und in diesem Deckblatt nur in den blauen Feldern vorzunehmen. Die Umsatzsteuer (USt.) wird mit dem jeweils zum Zeitpunkt der Leistungserbringung gesetzlich gültigen Satz berechnet. Es sind zwingend alle (blau markierten) Positionen zu bepreisen. Je Position ist ein Preis anzugeben. Insbesondere die Angabe von Preisspannen, das Hinzusetzen, Ändern, Streichen oder Freilassen von Preispositionen kann zum Ausschluss des Angebotes führen. Die eingetragenen Einzelpreise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Die angebotenen Preise müssen zwingend den jeweils geltenden Tariflohn gemäß Bundesverband der Sicherheitswirtschaft (BDSW) berücksichtigen. Bitte bestätigen Sie dies in diesem Tabellenblatt durch das Setzen eines entsprechenden Hakens unten in dem Feld unter Tariftreue. Die Vergütung des Revier- und Kontrolldienstes (Teil A) erfolgt anhand einer Monatspauschale je Standort. Die Vergütung für gesonderte Anfahrten auf Anforderung der TK sowie für Sofortmaßnahmen (Teil C) erfolgt auf Stundenbasis nach tatsächlichem Aufwand. Abrechenbar ist in diesem Fall der Zeitraum, in dem am jeweiligen Standort vor Ort geleistet wird (ohne An- und Abfahrt). Die Vergütung für die Aufschaltung der Einbruchmeldeanlage erfolgt anhand einer einmaligen Pauschale. Die Vergütung der 24/7-Überwachung der Einbruchmeldeanlage erfolgt anhand einer monatlichen Pauschale. Die Vergütung der Alarmverfolgung und Alarmintervention erfolgt nach tatsächlichem Aufwand auf Stundenbasis. Abgerechnet werden darf in diesem Fall die Zeit vom Eingang der Alarmmeldung bis zum Abschluss der Alarmverfolgung (ggf. durch Rückgabe des Schlüssels). Die kleinste abrechenbare Einheit ist die angefangene halbe Stunde (30 Minuten). Alle eingetragenen Preise gelten über die gesamte Vertragslaufzeit, nachträgliche Verhandlungen sind ausgeschlossen. Preisanpassungen sind nur in den in §§ 6 und 7 des Vertrags geregelten Fällen unter den dort genannten Voraussetzungen möglich. Die TK übersendet dem AN im Fall des § 7 Abs. 8 des Vertrages (Tariflohnanpassung) auf dessen Anforderung das für die betroffenen Standorte vorausgefüllte Excel-„Formular Preisanpassung“ auf der Grundlage des Musters in Tabellenreiter A2. 
Eine verbindliche Prognose für die in Zukunft durchzuführenden Maßnahmen kann aus den Mengenangaben nicht abgeleitet werden. Die im Tabellenreiter A1b genannte geschätzte tägliche Kontrollzeit ist eine Schätzung auf Grundlage von Erfahrungswerten aus der Vergangenheit. Sie dient als Orientierungshilfe für die Kalkulation der Preise. Bei der Kalkulation der Einzelpreise sind alle von der TK im Rahmen dieses Vergabeverfahrens zur Verfügung gestellten Informationen zu berücksichtigen. Sollte die tatsächliche Kontrollzeit von der genannten geschätzten täglichen Kontrollzeit abweichen, besteht seitens des AN kein Anspruch auf gesonderte Vergütung oder eine Anpassung der Monatspauschale. Die Berechnungen des Angebotsvergleichspreises beziehen sich auf die maximale Vertragslaufzeit von 58 Monaten. 
Der Angebotsvergleichspreis dient der preislichen Vergleichbarkeit der Angebote. Der aus allen Einzelpreisen des Tabellenreiters A1b zzgl. USt. gebildete Angebotsvergleichspreis brutto (s.u., gelbes Feld) wird für die Angebotswertung herangezogen, vgl. Ziffer 10 der Bewerbungsbedingungen (Anhang C der Aufforderung zur Abgabe von Angeboten).</t>
    </r>
  </si>
  <si>
    <t>PLZ</t>
  </si>
  <si>
    <t>993-80117-14 </t>
  </si>
  <si>
    <t>GmbH</t>
  </si>
  <si>
    <t>SZ HH</t>
  </si>
  <si>
    <t> O50039243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</si>
</sst>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407]General"/>
    <numFmt numFmtId="166" formatCode="&quot; &quot;#,##0.00&quot;    &quot;;&quot;-&quot;#,##0.00&quot;    &quot;;&quot; -&quot;#&quot;    &quot;;&quot; &quot;@&quot; &quot;"/>
    <numFmt numFmtId="167" formatCode="&quot; &quot;#,##0.00&quot; € &quot;;&quot;-&quot;#,##0.00&quot; € &quot;;&quot; -&quot;#&quot; € &quot;;&quot; &quot;@&quot; &quot;"/>
    <numFmt numFmtId="168" formatCode="_-* #,##0\ _€_-;\-* #,##0\ _€_-;_-* &quot;-&quot;??\ _€_-;_-@_-"/>
    <numFmt numFmtId="169" formatCode="_-* #,##0.0\ _€_-;\-* #,##0.0\ _€_-;_-* &quot;-&quot;??\ _€_-;_-@_-"/>
    <numFmt numFmtId="170" formatCode="h:mm;@"/>
  </numFmts>
  <fonts count="29" x14ac:knownFonts="1">
    <font>
      <sz val="10"/>
      <color theme="1"/>
      <name val="Arial"/>
      <family val="2"/>
    </font>
    <font>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sz val="11"/>
      <color theme="1"/>
      <name val="Arial"/>
      <family val="2"/>
    </font>
    <font>
      <sz val="10"/>
      <color rgb="FF454543"/>
      <name val="Arial"/>
      <family val="2"/>
    </font>
    <font>
      <b/>
      <i/>
      <sz val="16"/>
      <color theme="1"/>
      <name val="Arial"/>
      <family val="2"/>
    </font>
    <font>
      <b/>
      <i/>
      <u/>
      <sz val="11"/>
      <color theme="1"/>
      <name val="Arial"/>
      <family val="2"/>
    </font>
    <font>
      <b/>
      <sz val="12"/>
      <color theme="1"/>
      <name val="Arial"/>
      <family val="2"/>
    </font>
    <font>
      <b/>
      <sz val="14"/>
      <color theme="1"/>
      <name val="Arial"/>
      <family val="2"/>
    </font>
    <font>
      <b/>
      <u/>
      <sz val="12"/>
      <color rgb="FF00B050"/>
      <name val="Arial"/>
      <family val="2"/>
    </font>
    <font>
      <sz val="8"/>
      <color rgb="FF000000"/>
      <name val="Segoe UI"/>
      <family val="2"/>
    </font>
    <font>
      <b/>
      <sz val="12"/>
      <name val="Arial"/>
      <family val="2"/>
    </font>
    <font>
      <b/>
      <sz val="16"/>
      <color theme="1"/>
      <name val="Arial"/>
      <family val="2"/>
    </font>
    <font>
      <sz val="12"/>
      <color theme="1"/>
      <name val="Arial"/>
      <family val="2"/>
    </font>
    <font>
      <sz val="20"/>
      <color theme="1"/>
      <name val="Arial"/>
      <family val="2"/>
    </font>
    <font>
      <b/>
      <sz val="11"/>
      <color theme="1"/>
      <name val="Arial"/>
      <family val="2"/>
    </font>
    <font>
      <b/>
      <sz val="18"/>
      <color theme="1"/>
      <name val="Arial"/>
      <family val="2"/>
    </font>
    <font>
      <b/>
      <sz val="9"/>
      <color theme="1"/>
      <name val="Arial"/>
      <family val="2"/>
    </font>
    <font>
      <sz val="9"/>
      <color theme="1"/>
      <name val="Arial"/>
      <family val="2"/>
    </font>
    <font>
      <b/>
      <sz val="9"/>
      <name val="Arial"/>
      <family val="2"/>
    </font>
    <font>
      <sz val="9"/>
      <name val="Arial"/>
      <family val="2"/>
    </font>
    <font>
      <b/>
      <sz val="12"/>
      <color rgb="FF00B050"/>
      <name val="Arial"/>
      <family val="2"/>
    </font>
    <font>
      <sz val="8"/>
      <name val="Arial"/>
      <family val="2"/>
    </font>
    <font>
      <sz val="11"/>
      <color rgb="FFFF0000"/>
      <name val="Arial"/>
      <family val="2"/>
    </font>
    <font>
      <b/>
      <i/>
      <u/>
      <sz val="12"/>
      <color rgb="FF00B050"/>
      <name val="Arial"/>
      <family val="2"/>
    </font>
    <font>
      <i/>
      <sz val="8"/>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6" tint="0.89999084444715716"/>
        <bgColor indexed="64"/>
      </patternFill>
    </fill>
    <fill>
      <patternFill patternType="solid">
        <fgColor theme="0"/>
        <bgColor indexed="64"/>
      </patternFill>
    </fill>
    <fill>
      <patternFill patternType="lightUp"/>
    </fill>
    <fill>
      <patternFill patternType="solid">
        <fgColor theme="0" tint="-0.249977111117893"/>
        <bgColor indexed="64"/>
      </patternFill>
    </fill>
    <fill>
      <patternFill patternType="solid">
        <fgColor theme="9" tint="0.59999389629810485"/>
        <bgColor indexed="64"/>
      </patternFill>
    </fill>
    <fill>
      <patternFill patternType="solid">
        <fgColor theme="7"/>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style="medium">
        <color indexed="64"/>
      </bottom>
      <diagonal/>
    </border>
  </borders>
  <cellStyleXfs count="16">
    <xf numFmtId="0" fontId="0" fillId="0" borderId="0"/>
    <xf numFmtId="164" fontId="2" fillId="0" borderId="0" applyFont="0" applyFill="0" applyBorder="0" applyAlignment="0" applyProtection="0"/>
    <xf numFmtId="44" fontId="2" fillId="0" borderId="0" applyFont="0" applyFill="0" applyBorder="0" applyAlignment="0" applyProtection="0"/>
    <xf numFmtId="0" fontId="6" fillId="0" borderId="0"/>
    <xf numFmtId="166" fontId="7" fillId="0" borderId="0"/>
    <xf numFmtId="167" fontId="7" fillId="0" borderId="0"/>
    <xf numFmtId="165" fontId="7" fillId="0" borderId="0"/>
    <xf numFmtId="0" fontId="8" fillId="0" borderId="0">
      <alignment horizontal="center"/>
    </xf>
    <xf numFmtId="0" fontId="8" fillId="0" borderId="0">
      <alignment horizontal="center" textRotation="90"/>
    </xf>
    <xf numFmtId="0" fontId="9" fillId="0" borderId="0"/>
    <xf numFmtId="0" fontId="9" fillId="0" borderId="0"/>
    <xf numFmtId="0" fontId="5" fillId="0" borderId="0"/>
    <xf numFmtId="0" fontId="5"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69">
    <xf numFmtId="0" fontId="0" fillId="0" borderId="0" xfId="0"/>
    <xf numFmtId="0" fontId="17" fillId="3" borderId="13" xfId="0" applyFont="1" applyFill="1" applyBorder="1" applyAlignment="1" applyProtection="1">
      <alignment vertical="center" wrapText="1"/>
      <protection locked="0"/>
    </xf>
    <xf numFmtId="0" fontId="17" fillId="3" borderId="7" xfId="0" applyFont="1" applyFill="1" applyBorder="1" applyAlignment="1" applyProtection="1">
      <alignment vertical="center" wrapText="1"/>
      <protection locked="0"/>
    </xf>
    <xf numFmtId="164" fontId="0" fillId="0" borderId="0" xfId="1" applyFont="1" applyProtection="1"/>
    <xf numFmtId="44" fontId="0" fillId="0" borderId="0" xfId="2" applyFont="1" applyProtection="1"/>
    <xf numFmtId="44" fontId="5" fillId="0" borderId="0" xfId="2" applyFont="1" applyFill="1" applyBorder="1" applyAlignment="1" applyProtection="1">
      <alignment horizontal="center" vertical="center"/>
    </xf>
    <xf numFmtId="44" fontId="0" fillId="0" borderId="0" xfId="2" applyFont="1" applyBorder="1" applyAlignment="1" applyProtection="1">
      <alignment horizontal="center" vertical="center"/>
    </xf>
    <xf numFmtId="168" fontId="5" fillId="4" borderId="1" xfId="1" applyNumberFormat="1" applyFont="1" applyFill="1" applyBorder="1" applyAlignment="1" applyProtection="1">
      <alignment horizontal="right" vertical="center"/>
    </xf>
    <xf numFmtId="0" fontId="6" fillId="0" borderId="0" xfId="13" applyFont="1"/>
    <xf numFmtId="0" fontId="21" fillId="0" borderId="1" xfId="13" applyFont="1" applyBorder="1"/>
    <xf numFmtId="0" fontId="26" fillId="0" borderId="0" xfId="13" applyFont="1"/>
    <xf numFmtId="0" fontId="2" fillId="0" borderId="1" xfId="13" applyFont="1" applyBorder="1"/>
    <xf numFmtId="0" fontId="2" fillId="0" borderId="1" xfId="13" applyFont="1" applyBorder="1" applyAlignment="1">
      <alignment vertical="center" wrapText="1"/>
    </xf>
    <xf numFmtId="0" fontId="6" fillId="0" borderId="0" xfId="13" applyFont="1" applyAlignment="1">
      <alignment vertical="center"/>
    </xf>
    <xf numFmtId="9" fontId="2" fillId="6" borderId="1" xfId="14" applyFont="1" applyFill="1" applyBorder="1" applyAlignment="1" applyProtection="1">
      <alignment horizontal="center" vertical="center" wrapText="1"/>
    </xf>
    <xf numFmtId="0" fontId="2" fillId="5" borderId="1" xfId="13" applyFont="1" applyFill="1" applyBorder="1" applyAlignment="1">
      <alignment horizontal="center" vertical="center" wrapText="1"/>
    </xf>
    <xf numFmtId="44" fontId="3" fillId="6" borderId="1" xfId="15" applyFont="1" applyFill="1" applyBorder="1" applyAlignment="1" applyProtection="1">
      <alignment horizontal="center" vertical="center" wrapText="1"/>
      <protection locked="0"/>
    </xf>
    <xf numFmtId="44" fontId="2" fillId="6" borderId="1" xfId="15" applyFont="1" applyFill="1" applyBorder="1" applyAlignment="1" applyProtection="1">
      <alignment vertical="center" wrapText="1"/>
      <protection locked="0"/>
    </xf>
    <xf numFmtId="0" fontId="2" fillId="0" borderId="1" xfId="13" applyFont="1" applyBorder="1" applyAlignment="1" applyProtection="1">
      <alignment vertical="center" wrapText="1"/>
      <protection locked="0"/>
    </xf>
    <xf numFmtId="10" fontId="2" fillId="3" borderId="1" xfId="0"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14" fontId="2" fillId="7" borderId="1" xfId="0" applyNumberFormat="1" applyFont="1" applyFill="1" applyBorder="1" applyAlignment="1" applyProtection="1">
      <alignment horizontal="center" vertical="center" wrapText="1"/>
      <protection locked="0"/>
    </xf>
    <xf numFmtId="44" fontId="3" fillId="0" borderId="1" xfId="15" applyFont="1" applyBorder="1" applyAlignment="1" applyProtection="1">
      <alignment vertical="center" wrapText="1"/>
      <protection locked="0"/>
    </xf>
    <xf numFmtId="2" fontId="6" fillId="0" borderId="0" xfId="13" applyNumberFormat="1" applyFont="1" applyAlignment="1">
      <alignment vertical="center"/>
    </xf>
    <xf numFmtId="44" fontId="6" fillId="0" borderId="0" xfId="13" applyNumberFormat="1" applyFont="1" applyAlignment="1">
      <alignment vertical="center"/>
    </xf>
    <xf numFmtId="0" fontId="2" fillId="0" borderId="1" xfId="13" applyFont="1" applyBorder="1" applyAlignment="1">
      <alignment horizontal="center" vertical="center" wrapText="1"/>
    </xf>
    <xf numFmtId="10" fontId="2" fillId="3" borderId="1" xfId="14" applyNumberFormat="1" applyFont="1" applyFill="1" applyBorder="1" applyAlignment="1" applyProtection="1">
      <alignment horizontal="center" vertical="center" wrapText="1"/>
      <protection locked="0"/>
    </xf>
    <xf numFmtId="0" fontId="2" fillId="7" borderId="1" xfId="13" applyFont="1" applyFill="1" applyBorder="1" applyAlignment="1" applyProtection="1">
      <alignment horizontal="center" vertical="center" wrapText="1"/>
      <protection locked="0"/>
    </xf>
    <xf numFmtId="168" fontId="23" fillId="0" borderId="1" xfId="1" applyNumberFormat="1" applyFont="1" applyFill="1" applyBorder="1" applyAlignment="1" applyProtection="1">
      <alignment horizontal="center" vertical="center"/>
    </xf>
    <xf numFmtId="169" fontId="5" fillId="4" borderId="1" xfId="1" applyNumberFormat="1" applyFont="1" applyFill="1" applyBorder="1" applyAlignment="1" applyProtection="1">
      <alignment horizontal="right" vertical="center"/>
    </xf>
    <xf numFmtId="44" fontId="5" fillId="9" borderId="38" xfId="2" applyFont="1" applyFill="1" applyBorder="1" applyAlignment="1" applyProtection="1">
      <alignment horizontal="center" vertical="center"/>
    </xf>
    <xf numFmtId="44" fontId="5" fillId="9" borderId="39" xfId="2" applyFont="1" applyFill="1" applyBorder="1" applyAlignment="1" applyProtection="1">
      <alignment horizontal="center" vertical="center"/>
    </xf>
    <xf numFmtId="44" fontId="5" fillId="3" borderId="4" xfId="2" applyFont="1" applyFill="1" applyBorder="1" applyAlignment="1" applyProtection="1">
      <alignment horizontal="center" vertical="center"/>
      <protection locked="0"/>
    </xf>
    <xf numFmtId="44" fontId="5" fillId="3" borderId="5" xfId="2" applyFont="1" applyFill="1" applyBorder="1" applyAlignment="1" applyProtection="1">
      <alignment horizontal="center" vertical="center"/>
      <protection locked="0"/>
    </xf>
    <xf numFmtId="168" fontId="5" fillId="4" borderId="6" xfId="1" applyNumberFormat="1" applyFont="1" applyFill="1" applyBorder="1" applyAlignment="1" applyProtection="1">
      <alignment horizontal="right" vertical="center"/>
    </xf>
    <xf numFmtId="169" fontId="5" fillId="4" borderId="6" xfId="1" applyNumberFormat="1" applyFont="1" applyFill="1" applyBorder="1" applyAlignment="1" applyProtection="1">
      <alignment horizontal="right" vertical="center"/>
    </xf>
    <xf numFmtId="168" fontId="23" fillId="0" borderId="6" xfId="1" applyNumberFormat="1" applyFont="1" applyFill="1" applyBorder="1" applyAlignment="1" applyProtection="1">
      <alignment horizontal="center" vertical="center"/>
    </xf>
    <xf numFmtId="168" fontId="23" fillId="0" borderId="0" xfId="1" applyNumberFormat="1" applyFont="1" applyFill="1" applyBorder="1" applyAlignment="1" applyProtection="1">
      <alignment horizontal="center" vertical="center"/>
    </xf>
    <xf numFmtId="168" fontId="5" fillId="0" borderId="0" xfId="1" applyNumberFormat="1" applyFont="1" applyFill="1" applyBorder="1" applyAlignment="1" applyProtection="1">
      <alignment horizontal="right" vertical="center"/>
    </xf>
    <xf numFmtId="169" fontId="5" fillId="0" borderId="0" xfId="1" applyNumberFormat="1" applyFont="1" applyFill="1" applyBorder="1" applyAlignment="1" applyProtection="1">
      <alignment horizontal="right" vertical="center"/>
    </xf>
    <xf numFmtId="44" fontId="0" fillId="4" borderId="2" xfId="2" applyFont="1" applyFill="1" applyBorder="1" applyAlignment="1" applyProtection="1">
      <alignment vertical="center"/>
    </xf>
    <xf numFmtId="44" fontId="0" fillId="4" borderId="23" xfId="2" applyFont="1" applyFill="1" applyBorder="1" applyAlignment="1" applyProtection="1">
      <alignment vertical="center"/>
    </xf>
    <xf numFmtId="44" fontId="0" fillId="0" borderId="0" xfId="2" applyFont="1" applyFill="1" applyBorder="1" applyAlignment="1" applyProtection="1">
      <alignment vertical="center"/>
    </xf>
    <xf numFmtId="44" fontId="0" fillId="0" borderId="0" xfId="2" applyFont="1" applyFill="1" applyBorder="1" applyAlignment="1" applyProtection="1">
      <alignment horizontal="center" vertical="center"/>
    </xf>
    <xf numFmtId="0" fontId="20" fillId="0" borderId="1" xfId="13" applyFont="1" applyBorder="1"/>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3" borderId="10" xfId="0" applyFont="1" applyFill="1" applyBorder="1" applyAlignment="1" applyProtection="1">
      <alignment horizontal="center"/>
      <protection locked="0"/>
    </xf>
    <xf numFmtId="44" fontId="5" fillId="9" borderId="48" xfId="2" applyFont="1" applyFill="1" applyBorder="1" applyAlignment="1" applyProtection="1">
      <alignment horizontal="center" vertical="center"/>
    </xf>
    <xf numFmtId="44" fontId="5" fillId="9" borderId="35" xfId="2" applyFont="1" applyFill="1" applyBorder="1" applyAlignment="1" applyProtection="1">
      <alignment horizontal="center" vertical="center"/>
    </xf>
    <xf numFmtId="44" fontId="5" fillId="9" borderId="45" xfId="2" applyFont="1" applyFill="1" applyBorder="1" applyAlignment="1" applyProtection="1">
      <alignment horizontal="center" vertical="center"/>
    </xf>
    <xf numFmtId="44" fontId="0" fillId="8" borderId="1" xfId="2" applyFont="1" applyFill="1" applyBorder="1" applyAlignment="1" applyProtection="1">
      <alignment horizontal="center" vertical="center"/>
      <protection locked="0"/>
    </xf>
    <xf numFmtId="44" fontId="0" fillId="4" borderId="1" xfId="2" applyFont="1" applyFill="1" applyBorder="1" applyAlignment="1" applyProtection="1">
      <alignment horizontal="center" vertical="center"/>
    </xf>
    <xf numFmtId="44" fontId="0" fillId="4" borderId="6" xfId="2" applyFont="1" applyFill="1" applyBorder="1" applyAlignment="1" applyProtection="1">
      <alignment horizontal="center" vertical="center"/>
    </xf>
    <xf numFmtId="44" fontId="0" fillId="4" borderId="2" xfId="2" applyFont="1" applyFill="1" applyBorder="1" applyAlignment="1" applyProtection="1">
      <alignment horizontal="center" vertical="center"/>
    </xf>
    <xf numFmtId="44" fontId="3" fillId="9" borderId="37" xfId="2" applyFont="1" applyFill="1" applyBorder="1" applyAlignment="1" applyProtection="1">
      <alignment horizontal="center" vertical="center" wrapText="1"/>
    </xf>
    <xf numFmtId="44" fontId="3" fillId="9" borderId="38" xfId="2" applyFont="1" applyFill="1" applyBorder="1" applyAlignment="1" applyProtection="1">
      <alignment horizontal="center" vertical="center" wrapText="1"/>
    </xf>
    <xf numFmtId="44" fontId="3" fillId="0" borderId="36" xfId="2" applyFont="1" applyFill="1" applyBorder="1" applyAlignment="1" applyProtection="1">
      <alignment horizontal="center" vertical="center" wrapText="1"/>
    </xf>
    <xf numFmtId="44" fontId="3" fillId="0" borderId="12" xfId="2" applyFont="1" applyFill="1" applyBorder="1" applyAlignment="1" applyProtection="1">
      <alignment horizontal="center" vertical="center" wrapText="1"/>
    </xf>
    <xf numFmtId="44" fontId="3" fillId="0" borderId="13" xfId="2" applyFont="1" applyFill="1" applyBorder="1" applyAlignment="1" applyProtection="1">
      <alignment horizontal="center" vertical="center" wrapText="1"/>
    </xf>
    <xf numFmtId="44" fontId="3" fillId="0" borderId="3" xfId="2" applyFont="1" applyFill="1" applyBorder="1" applyAlignment="1" applyProtection="1">
      <alignment horizontal="center" vertical="center" wrapText="1"/>
    </xf>
    <xf numFmtId="44" fontId="3" fillId="0" borderId="1" xfId="2" applyFont="1" applyFill="1" applyBorder="1" applyAlignment="1" applyProtection="1">
      <alignment horizontal="center" vertical="center" wrapText="1"/>
    </xf>
    <xf numFmtId="44" fontId="3" fillId="0" borderId="40" xfId="2" applyFont="1" applyFill="1" applyBorder="1" applyAlignment="1" applyProtection="1">
      <alignment horizontal="center" vertical="center" wrapText="1"/>
    </xf>
    <xf numFmtId="44" fontId="3" fillId="0" borderId="29" xfId="2" applyFont="1" applyFill="1" applyBorder="1" applyAlignment="1" applyProtection="1">
      <alignment horizontal="center" vertical="center" wrapText="1"/>
    </xf>
    <xf numFmtId="44" fontId="3" fillId="0" borderId="32" xfId="2" applyFont="1" applyFill="1" applyBorder="1" applyAlignment="1" applyProtection="1">
      <alignment horizontal="center" vertical="center" wrapText="1"/>
    </xf>
    <xf numFmtId="44" fontId="3" fillId="0" borderId="28" xfId="2" applyFont="1" applyFill="1" applyBorder="1" applyAlignment="1" applyProtection="1">
      <alignment horizontal="center" vertical="center" wrapText="1"/>
    </xf>
    <xf numFmtId="164" fontId="4" fillId="0" borderId="40" xfId="1" applyFont="1" applyFill="1" applyBorder="1" applyAlignment="1" applyProtection="1">
      <alignment horizontal="center" vertical="center" wrapText="1"/>
    </xf>
    <xf numFmtId="44" fontId="0" fillId="4" borderId="23" xfId="2" applyFont="1" applyFill="1" applyBorder="1" applyAlignment="1" applyProtection="1">
      <alignment horizontal="center" vertical="center"/>
    </xf>
    <xf numFmtId="0" fontId="18" fillId="0" borderId="1" xfId="13" applyFont="1" applyBorder="1" applyAlignment="1">
      <alignment horizontal="center" vertical="center"/>
    </xf>
    <xf numFmtId="0" fontId="2" fillId="0" borderId="32" xfId="13" applyFont="1" applyBorder="1" applyAlignment="1">
      <alignment horizontal="center" vertical="center" wrapText="1"/>
    </xf>
    <xf numFmtId="0" fontId="2" fillId="0" borderId="18" xfId="13" applyFont="1" applyBorder="1" applyAlignment="1">
      <alignment horizontal="center" vertical="center" wrapText="1"/>
    </xf>
    <xf numFmtId="0" fontId="3" fillId="0" borderId="2" xfId="13" applyFont="1" applyBorder="1" applyAlignment="1">
      <alignment horizontal="center" vertical="center" wrapText="1"/>
    </xf>
    <xf numFmtId="0" fontId="3" fillId="0" borderId="3" xfId="13" applyFont="1" applyBorder="1" applyAlignment="1">
      <alignment horizontal="center" vertical="center" wrapText="1"/>
    </xf>
    <xf numFmtId="0" fontId="18" fillId="0" borderId="1" xfId="13" applyFont="1" applyBorder="1" applyAlignment="1">
      <alignment horizontal="center" vertical="center" wrapText="1"/>
    </xf>
    <xf numFmtId="0" fontId="18" fillId="0" borderId="19" xfId="13" applyFont="1" applyBorder="1" applyAlignment="1">
      <alignment horizontal="center" vertical="center"/>
    </xf>
    <xf numFmtId="0" fontId="18" fillId="0" borderId="26" xfId="13" applyFont="1" applyBorder="1" applyAlignment="1">
      <alignment horizontal="center" vertical="center"/>
    </xf>
    <xf numFmtId="0" fontId="18" fillId="0" borderId="27" xfId="13" applyFont="1" applyBorder="1" applyAlignment="1">
      <alignment horizontal="center" vertical="center"/>
    </xf>
    <xf numFmtId="0" fontId="4" fillId="0" borderId="1" xfId="13" applyFont="1" applyBorder="1" applyAlignment="1">
      <alignment horizontal="left" vertical="top" wrapText="1"/>
    </xf>
    <xf numFmtId="0" fontId="2" fillId="3" borderId="1" xfId="13" applyFont="1" applyFill="1" applyBorder="1" applyAlignment="1" applyProtection="1">
      <alignment horizontal="left" vertical="center"/>
      <protection locked="0"/>
    </xf>
    <xf numFmtId="0" fontId="21" fillId="0" borderId="1" xfId="13" applyFont="1" applyBorder="1" applyAlignment="1">
      <alignment horizontal="left"/>
    </xf>
    <xf numFmtId="0" fontId="20" fillId="0" borderId="1" xfId="13" applyFont="1" applyBorder="1" applyAlignment="1">
      <alignment horizontal="left"/>
    </xf>
    <xf numFmtId="0" fontId="20" fillId="0" borderId="0" xfId="0" applyFont="1" applyProtection="1"/>
    <xf numFmtId="0" fontId="21" fillId="0" borderId="0" xfId="0" applyFont="1" applyProtection="1"/>
    <xf numFmtId="0" fontId="0" fillId="0" borderId="0" xfId="0" applyProtection="1"/>
    <xf numFmtId="0" fontId="11" fillId="2" borderId="0" xfId="0" applyFont="1" applyFill="1" applyAlignment="1" applyProtection="1">
      <alignment horizontal="center" vertical="center" wrapText="1"/>
    </xf>
    <xf numFmtId="0" fontId="3" fillId="0" borderId="0" xfId="0" applyFont="1" applyProtection="1"/>
    <xf numFmtId="0" fontId="11" fillId="0" borderId="8" xfId="0" applyFont="1" applyBorder="1" applyAlignment="1" applyProtection="1">
      <alignment horizontal="center"/>
    </xf>
    <xf numFmtId="0" fontId="11" fillId="0" borderId="9" xfId="0" applyFont="1" applyBorder="1" applyAlignment="1" applyProtection="1">
      <alignment horizontal="center"/>
    </xf>
    <xf numFmtId="0" fontId="11" fillId="0" borderId="10" xfId="0" applyFont="1" applyBorder="1" applyAlignment="1" applyProtection="1">
      <alignment horizontal="center"/>
    </xf>
    <xf numFmtId="0" fontId="10" fillId="0" borderId="41"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2" xfId="0"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 xfId="0" applyFont="1" applyBorder="1" applyAlignment="1" applyProtection="1">
      <alignment horizontal="center" vertical="center" wrapText="1"/>
    </xf>
    <xf numFmtId="20" fontId="4" fillId="0" borderId="4" xfId="0" applyNumberFormat="1" applyFont="1" applyBorder="1" applyAlignment="1" applyProtection="1">
      <alignment horizontal="center" vertical="center"/>
    </xf>
    <xf numFmtId="20" fontId="4" fillId="0" borderId="1" xfId="0" applyNumberFormat="1" applyFont="1" applyBorder="1" applyAlignment="1" applyProtection="1">
      <alignment horizontal="center" vertical="center"/>
    </xf>
    <xf numFmtId="20" fontId="4" fillId="0" borderId="40" xfId="0" applyNumberFormat="1" applyFont="1" applyBorder="1" applyAlignment="1" applyProtection="1">
      <alignment horizontal="center" vertical="center"/>
    </xf>
    <xf numFmtId="0" fontId="21" fillId="0" borderId="4"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1" xfId="0" applyFont="1" applyBorder="1" applyAlignment="1" applyProtection="1">
      <alignment horizontal="center" vertical="center" wrapText="1"/>
    </xf>
    <xf numFmtId="0" fontId="23" fillId="0" borderId="40" xfId="0" applyFont="1" applyBorder="1" applyAlignment="1" applyProtection="1">
      <alignment horizontal="center" vertical="center" wrapText="1"/>
    </xf>
    <xf numFmtId="0" fontId="0" fillId="0" borderId="0" xfId="0" applyAlignment="1" applyProtection="1">
      <alignment vertical="center"/>
    </xf>
    <xf numFmtId="0" fontId="4" fillId="0" borderId="33" xfId="0" applyFont="1" applyBorder="1" applyAlignment="1" applyProtection="1">
      <alignment horizontal="center" vertical="center"/>
    </xf>
    <xf numFmtId="0" fontId="22" fillId="0" borderId="4"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4" fillId="0" borderId="18" xfId="0" applyFont="1" applyBorder="1" applyAlignment="1" applyProtection="1">
      <alignment horizontal="center" vertical="center"/>
    </xf>
    <xf numFmtId="0" fontId="23" fillId="0" borderId="4"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40" xfId="0" applyFont="1" applyBorder="1" applyAlignment="1" applyProtection="1">
      <alignment vertical="center" wrapText="1"/>
    </xf>
    <xf numFmtId="0" fontId="23" fillId="0" borderId="4" xfId="0" applyFont="1" applyBorder="1" applyAlignment="1" applyProtection="1">
      <alignment vertical="center"/>
    </xf>
    <xf numFmtId="0" fontId="23" fillId="0" borderId="1" xfId="0" applyFont="1" applyBorder="1" applyAlignment="1" applyProtection="1">
      <alignment vertical="center"/>
    </xf>
    <xf numFmtId="0" fontId="5" fillId="0" borderId="1" xfId="0" applyFont="1" applyBorder="1" applyAlignment="1" applyProtection="1">
      <alignment horizontal="center" vertical="center" wrapText="1"/>
    </xf>
    <xf numFmtId="0" fontId="5" fillId="0" borderId="40" xfId="0" applyFont="1" applyBorder="1" applyAlignment="1" applyProtection="1">
      <alignment horizontal="center" vertical="center"/>
    </xf>
    <xf numFmtId="170" fontId="5" fillId="0" borderId="4" xfId="0" applyNumberFormat="1" applyFont="1" applyBorder="1" applyAlignment="1" applyProtection="1">
      <alignment horizontal="center"/>
    </xf>
    <xf numFmtId="170" fontId="5" fillId="0" borderId="1" xfId="0" applyNumberFormat="1" applyFont="1" applyBorder="1" applyAlignment="1" applyProtection="1">
      <alignment horizontal="center"/>
    </xf>
    <xf numFmtId="170" fontId="5" fillId="0" borderId="40" xfId="0" applyNumberFormat="1" applyFont="1" applyBorder="1" applyAlignment="1" applyProtection="1">
      <alignment horizontal="center"/>
    </xf>
    <xf numFmtId="0" fontId="5" fillId="0" borderId="0" xfId="0" applyFont="1" applyProtection="1"/>
    <xf numFmtId="0" fontId="23"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40" xfId="0" applyFont="1" applyBorder="1" applyAlignment="1" applyProtection="1">
      <alignment horizontal="center"/>
    </xf>
    <xf numFmtId="22" fontId="5" fillId="0" borderId="4" xfId="0" applyNumberFormat="1" applyFont="1" applyBorder="1" applyAlignment="1" applyProtection="1">
      <alignment horizontal="center"/>
    </xf>
    <xf numFmtId="22" fontId="5" fillId="0" borderId="1" xfId="0" applyNumberFormat="1" applyFont="1" applyBorder="1" applyAlignment="1" applyProtection="1">
      <alignment horizontal="center"/>
    </xf>
    <xf numFmtId="0" fontId="0" fillId="0" borderId="2" xfId="0" applyBorder="1" applyAlignment="1" applyProtection="1">
      <alignment horizontal="center"/>
    </xf>
    <xf numFmtId="0" fontId="0" fillId="0" borderId="44" xfId="0" applyBorder="1" applyAlignment="1" applyProtection="1">
      <alignment horizontal="center"/>
    </xf>
    <xf numFmtId="170" fontId="5" fillId="0" borderId="4" xfId="0" applyNumberFormat="1" applyFont="1" applyBorder="1" applyAlignment="1" applyProtection="1">
      <alignment horizontal="center" vertical="center"/>
    </xf>
    <xf numFmtId="170" fontId="5" fillId="0" borderId="1" xfId="0" applyNumberFormat="1" applyFont="1" applyBorder="1" applyAlignment="1" applyProtection="1">
      <alignment horizontal="center" vertical="center"/>
    </xf>
    <xf numFmtId="0" fontId="23" fillId="0" borderId="1" xfId="0" applyFont="1" applyBorder="1" applyAlignment="1" applyProtection="1">
      <alignment horizontal="center" vertical="top"/>
    </xf>
    <xf numFmtId="20" fontId="5" fillId="0" borderId="1" xfId="0" applyNumberFormat="1" applyFont="1" applyBorder="1" applyAlignment="1" applyProtection="1">
      <alignment horizontal="center"/>
    </xf>
    <xf numFmtId="0" fontId="23" fillId="0" borderId="4" xfId="0" applyFont="1" applyBorder="1" applyAlignment="1" applyProtection="1">
      <alignment vertical="center" wrapText="1"/>
    </xf>
    <xf numFmtId="0" fontId="23" fillId="0" borderId="5" xfId="0" applyFont="1" applyBorder="1" applyAlignment="1" applyProtection="1">
      <alignment vertical="center" wrapText="1"/>
    </xf>
    <xf numFmtId="0" fontId="23" fillId="0" borderId="6" xfId="0" applyFont="1" applyBorder="1" applyAlignment="1" applyProtection="1">
      <alignment vertical="center"/>
    </xf>
    <xf numFmtId="0" fontId="23" fillId="0" borderId="6" xfId="0" applyFont="1" applyBorder="1" applyAlignment="1" applyProtection="1">
      <alignment horizontal="center" vertical="center"/>
    </xf>
    <xf numFmtId="0" fontId="23" fillId="0" borderId="6" xfId="0" applyFont="1" applyBorder="1" applyAlignment="1" applyProtection="1">
      <alignment horizontal="center" vertical="top"/>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xf>
    <xf numFmtId="22" fontId="5" fillId="0" borderId="5" xfId="0" applyNumberFormat="1" applyFont="1" applyBorder="1" applyAlignment="1" applyProtection="1">
      <alignment horizontal="center"/>
    </xf>
    <xf numFmtId="20" fontId="5" fillId="0" borderId="6" xfId="0" applyNumberFormat="1" applyFont="1" applyBorder="1" applyAlignment="1" applyProtection="1">
      <alignment horizontal="center"/>
    </xf>
    <xf numFmtId="22" fontId="5" fillId="0" borderId="6" xfId="0" applyNumberFormat="1" applyFont="1" applyBorder="1" applyAlignment="1" applyProtection="1">
      <alignment horizontal="center"/>
    </xf>
    <xf numFmtId="0" fontId="0" fillId="0" borderId="23" xfId="0" applyBorder="1" applyAlignment="1" applyProtection="1">
      <alignment horizontal="center"/>
    </xf>
    <xf numFmtId="0" fontId="0" fillId="0" borderId="45" xfId="0" applyBorder="1" applyAlignment="1" applyProtection="1">
      <alignment horizontal="center"/>
    </xf>
    <xf numFmtId="0" fontId="23" fillId="0" borderId="0" xfId="0" applyFont="1" applyAlignment="1" applyProtection="1">
      <alignment vertical="center" wrapText="1"/>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Alignment="1" applyProtection="1">
      <alignment horizontal="center" vertical="top"/>
    </xf>
    <xf numFmtId="0" fontId="5" fillId="0" borderId="0" xfId="0" applyFont="1" applyAlignment="1" applyProtection="1">
      <alignment horizontal="center" vertical="center"/>
    </xf>
    <xf numFmtId="0" fontId="5" fillId="0" borderId="0" xfId="0" applyFont="1" applyAlignment="1" applyProtection="1">
      <alignment horizontal="center"/>
    </xf>
    <xf numFmtId="22" fontId="5" fillId="0" borderId="0" xfId="0" applyNumberFormat="1" applyFont="1" applyAlignment="1" applyProtection="1">
      <alignment horizontal="center"/>
    </xf>
    <xf numFmtId="20" fontId="5" fillId="0" borderId="0" xfId="0" applyNumberFormat="1" applyFont="1" applyAlignment="1" applyProtection="1">
      <alignment horizontal="center"/>
    </xf>
    <xf numFmtId="0" fontId="28" fillId="0" borderId="16" xfId="0" applyFont="1" applyBorder="1" applyAlignment="1" applyProtection="1">
      <alignment horizont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0" xfId="0" applyFont="1" applyAlignment="1" applyProtection="1">
      <alignment vertical="center" wrapText="1"/>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1"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36"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3"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1" fillId="0" borderId="0" xfId="0" applyFont="1" applyAlignment="1" applyProtection="1">
      <alignment wrapText="1"/>
    </xf>
    <xf numFmtId="0" fontId="22" fillId="0" borderId="3"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49" fontId="23" fillId="0" borderId="32" xfId="0" applyNumberFormat="1" applyFont="1" applyBorder="1" applyAlignment="1" applyProtection="1">
      <alignment vertical="center" wrapText="1"/>
    </xf>
    <xf numFmtId="49" fontId="23" fillId="0" borderId="47" xfId="0" applyNumberFormat="1" applyFont="1" applyBorder="1" applyAlignment="1" applyProtection="1">
      <alignment horizontal="center" vertical="center" wrapText="1"/>
    </xf>
    <xf numFmtId="49" fontId="23" fillId="0" borderId="29" xfId="0" applyNumberFormat="1" applyFont="1" applyBorder="1" applyAlignment="1" applyProtection="1">
      <alignment horizontal="center" vertical="center" wrapText="1"/>
    </xf>
    <xf numFmtId="0" fontId="23" fillId="0" borderId="28" xfId="0" applyFont="1" applyBorder="1" applyAlignment="1" applyProtection="1">
      <alignment vertical="center" wrapText="1"/>
    </xf>
    <xf numFmtId="0" fontId="23" fillId="0" borderId="5" xfId="0" applyFont="1" applyBorder="1" applyAlignment="1" applyProtection="1">
      <alignmen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49" fontId="23" fillId="0" borderId="6" xfId="0" applyNumberFormat="1" applyFont="1" applyBorder="1" applyAlignment="1" applyProtection="1">
      <alignment vertical="center" wrapText="1"/>
    </xf>
    <xf numFmtId="49" fontId="23" fillId="0" borderId="23" xfId="0" applyNumberFormat="1" applyFont="1" applyBorder="1" applyAlignment="1" applyProtection="1">
      <alignment horizontal="center" vertical="center" wrapText="1"/>
    </xf>
    <xf numFmtId="49" fontId="23" fillId="0" borderId="24" xfId="0" applyNumberFormat="1" applyFont="1" applyBorder="1" applyAlignment="1" applyProtection="1">
      <alignment horizontal="center" vertical="center" wrapText="1"/>
    </xf>
    <xf numFmtId="0" fontId="12" fillId="0" borderId="8" xfId="0" applyFont="1" applyBorder="1" applyAlignment="1" applyProtection="1">
      <alignment horizontal="center"/>
    </xf>
    <xf numFmtId="0" fontId="12" fillId="0" borderId="9" xfId="0" applyFont="1" applyBorder="1" applyAlignment="1" applyProtection="1">
      <alignment horizontal="center"/>
    </xf>
    <xf numFmtId="0" fontId="12" fillId="0" borderId="10" xfId="0" applyFont="1" applyBorder="1" applyAlignment="1" applyProtection="1">
      <alignment horizontal="center"/>
    </xf>
    <xf numFmtId="0" fontId="0" fillId="0" borderId="14" xfId="0" applyBorder="1" applyAlignment="1" applyProtection="1">
      <alignment vertical="center"/>
    </xf>
    <xf numFmtId="0" fontId="0" fillId="0" borderId="0" xfId="0"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2" xfId="0" applyFont="1" applyBorder="1" applyAlignment="1" applyProtection="1">
      <alignment horizontal="center" wrapText="1"/>
    </xf>
    <xf numFmtId="44" fontId="3" fillId="0" borderId="38" xfId="0" applyNumberFormat="1" applyFont="1" applyBorder="1" applyAlignment="1" applyProtection="1">
      <alignment horizontal="center" vertical="center" wrapText="1"/>
    </xf>
    <xf numFmtId="0" fontId="0" fillId="0" borderId="0" xfId="0" applyAlignment="1" applyProtection="1">
      <alignment wrapText="1"/>
    </xf>
    <xf numFmtId="0" fontId="0" fillId="0" borderId="4" xfId="0" applyBorder="1" applyAlignment="1" applyProtection="1">
      <alignment vertical="center"/>
    </xf>
    <xf numFmtId="0" fontId="0" fillId="0" borderId="1" xfId="0" applyBorder="1" applyAlignment="1" applyProtection="1">
      <alignment horizontal="left" vertical="center"/>
    </xf>
    <xf numFmtId="0" fontId="0" fillId="0" borderId="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4" xfId="0" applyBorder="1" applyAlignment="1" applyProtection="1">
      <alignment horizontal="center" vertical="center"/>
    </xf>
    <xf numFmtId="0" fontId="3" fillId="0" borderId="38" xfId="0" applyFont="1" applyBorder="1" applyAlignment="1" applyProtection="1">
      <alignment horizontal="center" vertical="center" wrapText="1"/>
    </xf>
    <xf numFmtId="0" fontId="0" fillId="0" borderId="5" xfId="0" applyBorder="1" applyAlignment="1" applyProtection="1">
      <alignment vertical="center"/>
    </xf>
    <xf numFmtId="0" fontId="0" fillId="0" borderId="6" xfId="0" applyBorder="1" applyAlignment="1" applyProtection="1">
      <alignment horizontal="left" vertical="center"/>
    </xf>
    <xf numFmtId="0" fontId="0" fillId="0" borderId="6"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5" xfId="0" applyBorder="1" applyAlignment="1" applyProtection="1">
      <alignment horizontal="center" vertical="center"/>
    </xf>
    <xf numFmtId="0" fontId="3" fillId="0" borderId="39" xfId="0" applyFont="1" applyBorder="1" applyAlignment="1" applyProtection="1">
      <alignment horizontal="center" vertical="center" wrapText="1"/>
    </xf>
    <xf numFmtId="0" fontId="3" fillId="0" borderId="0" xfId="0" applyFont="1" applyAlignment="1" applyProtection="1">
      <alignment vertical="center"/>
    </xf>
    <xf numFmtId="0" fontId="24" fillId="0" borderId="8" xfId="0" applyFont="1" applyBorder="1" applyAlignment="1" applyProtection="1">
      <alignment horizontal="center"/>
    </xf>
    <xf numFmtId="0" fontId="24" fillId="0" borderId="9" xfId="0" applyFont="1" applyBorder="1" applyAlignment="1" applyProtection="1">
      <alignment horizontal="center"/>
    </xf>
    <xf numFmtId="0" fontId="24" fillId="0" borderId="10" xfId="0" applyFont="1" applyBorder="1" applyAlignment="1" applyProtection="1">
      <alignment horizontal="center"/>
    </xf>
    <xf numFmtId="0" fontId="24" fillId="0" borderId="0" xfId="0" applyFont="1" applyProtection="1"/>
    <xf numFmtId="0" fontId="0" fillId="0" borderId="14" xfId="0" applyBorder="1" applyProtection="1"/>
    <xf numFmtId="0" fontId="18" fillId="0" borderId="11" xfId="0" applyFont="1" applyBorder="1" applyAlignment="1" applyProtection="1">
      <alignment horizontal="center" vertical="center"/>
    </xf>
    <xf numFmtId="0" fontId="18" fillId="0" borderId="12" xfId="0" applyFont="1" applyBorder="1" applyAlignment="1" applyProtection="1">
      <alignment horizontal="center" wrapText="1"/>
    </xf>
    <xf numFmtId="0" fontId="18" fillId="0" borderId="13" xfId="0" applyFont="1" applyBorder="1" applyAlignment="1" applyProtection="1">
      <alignment horizontal="center" wrapText="1"/>
    </xf>
    <xf numFmtId="0" fontId="18" fillId="0" borderId="4" xfId="0" applyFont="1" applyBorder="1" applyAlignment="1" applyProtection="1">
      <alignment horizontal="center"/>
    </xf>
    <xf numFmtId="44" fontId="18" fillId="0" borderId="1" xfId="0" applyNumberFormat="1" applyFont="1" applyBorder="1" applyAlignment="1" applyProtection="1">
      <alignment horizontal="center"/>
    </xf>
    <xf numFmtId="44" fontId="19" fillId="0" borderId="1" xfId="0" applyNumberFormat="1" applyFont="1" applyBorder="1" applyAlignment="1" applyProtection="1">
      <alignment horizontal="center" vertical="center"/>
    </xf>
    <xf numFmtId="44" fontId="19" fillId="0" borderId="40" xfId="0" applyNumberFormat="1" applyFont="1" applyBorder="1" applyAlignment="1" applyProtection="1">
      <alignment horizontal="center" vertical="center"/>
    </xf>
    <xf numFmtId="0" fontId="18" fillId="0" borderId="5" xfId="0" applyFont="1" applyBorder="1" applyAlignment="1" applyProtection="1">
      <alignment horizontal="center"/>
    </xf>
    <xf numFmtId="44" fontId="18" fillId="0" borderId="6" xfId="0" applyNumberFormat="1" applyFont="1" applyBorder="1" applyAlignment="1" applyProtection="1">
      <alignment horizontal="center"/>
    </xf>
    <xf numFmtId="44" fontId="19" fillId="0" borderId="6" xfId="0" applyNumberFormat="1" applyFont="1" applyBorder="1" applyAlignment="1" applyProtection="1">
      <alignment horizontal="center" vertical="center"/>
    </xf>
    <xf numFmtId="44" fontId="19" fillId="0" borderId="7" xfId="0" applyNumberFormat="1" applyFont="1" applyBorder="1" applyAlignment="1" applyProtection="1">
      <alignment horizontal="center" vertical="center"/>
    </xf>
    <xf numFmtId="0" fontId="5" fillId="3" borderId="1" xfId="0" applyFont="1" applyFill="1" applyBorder="1" applyProtection="1">
      <protection locked="0"/>
    </xf>
    <xf numFmtId="44" fontId="5" fillId="3" borderId="1" xfId="2" applyFont="1" applyFill="1" applyBorder="1" applyAlignment="1" applyProtection="1">
      <alignment horizontal="center" vertical="center"/>
      <protection locked="0"/>
    </xf>
    <xf numFmtId="44" fontId="5" fillId="3" borderId="6" xfId="2" applyFont="1" applyFill="1" applyBorder="1" applyAlignment="1" applyProtection="1">
      <alignment horizontal="center" vertical="center"/>
      <protection locked="0"/>
    </xf>
    <xf numFmtId="0" fontId="5" fillId="3" borderId="6" xfId="0" applyFont="1" applyFill="1" applyBorder="1" applyProtection="1">
      <protection locked="0"/>
    </xf>
    <xf numFmtId="0" fontId="5" fillId="3" borderId="40" xfId="0" applyFont="1" applyFill="1" applyBorder="1" applyProtection="1">
      <protection locked="0"/>
    </xf>
    <xf numFmtId="0" fontId="5" fillId="3" borderId="7" xfId="0" applyFont="1" applyFill="1" applyBorder="1" applyProtection="1">
      <protection locked="0"/>
    </xf>
    <xf numFmtId="0" fontId="23" fillId="3" borderId="35" xfId="0" applyFont="1" applyFill="1" applyBorder="1" applyAlignment="1" applyProtection="1">
      <alignment horizontal="center" vertical="center" wrapText="1"/>
      <protection locked="0"/>
    </xf>
    <xf numFmtId="0" fontId="23" fillId="3" borderId="24" xfId="0" applyFont="1" applyFill="1" applyBorder="1" applyAlignment="1" applyProtection="1">
      <alignment horizontal="center" vertical="center" wrapText="1"/>
      <protection locked="0"/>
    </xf>
    <xf numFmtId="0" fontId="23" fillId="3" borderId="23" xfId="0" applyFont="1" applyFill="1" applyBorder="1" applyAlignment="1" applyProtection="1">
      <alignment horizontal="center" vertical="center" wrapText="1"/>
      <protection locked="0"/>
    </xf>
    <xf numFmtId="0" fontId="23" fillId="3" borderId="6" xfId="0" applyFont="1" applyFill="1" applyBorder="1" applyAlignment="1" applyProtection="1">
      <alignment vertical="center" wrapText="1"/>
      <protection locked="0"/>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0" fontId="3" fillId="0" borderId="22" xfId="0" applyFont="1" applyBorder="1" applyAlignment="1" applyProtection="1">
      <alignment horizontal="center"/>
    </xf>
    <xf numFmtId="0" fontId="3" fillId="0" borderId="0" xfId="0" applyFont="1" applyAlignment="1" applyProtection="1">
      <alignment horizontal="center"/>
    </xf>
    <xf numFmtId="0" fontId="14" fillId="0" borderId="0" xfId="0" applyFont="1" applyAlignment="1" applyProtection="1">
      <alignment vertical="center"/>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10" fillId="0" borderId="11" xfId="0" applyFont="1" applyBorder="1" applyAlignment="1" applyProtection="1">
      <alignment horizontal="right" vertical="center" wrapText="1"/>
    </xf>
    <xf numFmtId="0" fontId="10" fillId="0" borderId="12" xfId="0" applyFont="1" applyBorder="1" applyAlignment="1" applyProtection="1">
      <alignment horizontal="right" vertical="center" wrapText="1"/>
    </xf>
    <xf numFmtId="0" fontId="10" fillId="0" borderId="13" xfId="0" applyFont="1" applyBorder="1" applyAlignment="1" applyProtection="1">
      <alignment horizontal="right" vertical="center" wrapText="1"/>
    </xf>
    <xf numFmtId="44" fontId="15" fillId="2" borderId="5" xfId="0" applyNumberFormat="1" applyFont="1" applyFill="1" applyBorder="1" applyAlignment="1" applyProtection="1">
      <alignment horizontal="right" vertical="center"/>
    </xf>
    <xf numFmtId="44" fontId="15" fillId="2" borderId="6" xfId="0" applyNumberFormat="1" applyFont="1" applyFill="1" applyBorder="1" applyAlignment="1" applyProtection="1">
      <alignment horizontal="right" vertical="center"/>
    </xf>
    <xf numFmtId="44" fontId="15" fillId="2" borderId="7" xfId="0" applyNumberFormat="1" applyFont="1" applyFill="1" applyBorder="1" applyAlignment="1" applyProtection="1">
      <alignment horizontal="right" vertical="center"/>
    </xf>
    <xf numFmtId="0" fontId="10" fillId="0" borderId="15" xfId="0" applyFont="1" applyBorder="1" applyAlignment="1" applyProtection="1">
      <alignment horizontal="center"/>
    </xf>
    <xf numFmtId="0" fontId="10" fillId="0" borderId="16" xfId="0" applyFont="1" applyBorder="1" applyAlignment="1" applyProtection="1">
      <alignment horizontal="center"/>
    </xf>
    <xf numFmtId="0" fontId="10" fillId="0" borderId="17" xfId="0" applyFont="1" applyBorder="1" applyAlignment="1" applyProtection="1">
      <alignment horizontal="center"/>
    </xf>
    <xf numFmtId="0" fontId="16" fillId="0" borderId="4"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0" xfId="0" applyFont="1" applyAlignment="1" applyProtection="1">
      <alignment horizontal="left" vertical="center" wrapText="1"/>
    </xf>
    <xf numFmtId="9" fontId="0" fillId="0" borderId="0" xfId="0" applyNumberFormat="1" applyProtection="1"/>
  </cellXfs>
  <cellStyles count="16">
    <cellStyle name="Excel Built-in Comma" xfId="4" xr:uid="{00000000-0005-0000-0000-000000000000}"/>
    <cellStyle name="Excel Built-in Currency" xfId="5" xr:uid="{00000000-0005-0000-0000-000001000000}"/>
    <cellStyle name="Excel Built-in Normal" xfId="6" xr:uid="{00000000-0005-0000-0000-000002000000}"/>
    <cellStyle name="Heading" xfId="7" xr:uid="{00000000-0005-0000-0000-000003000000}"/>
    <cellStyle name="Heading1" xfId="8" xr:uid="{00000000-0005-0000-0000-000004000000}"/>
    <cellStyle name="Komma" xfId="1" builtinId="3"/>
    <cellStyle name="Prozent 2" xfId="14" xr:uid="{71586F04-0B83-4AFD-9F6D-AFFA3D1E22EF}"/>
    <cellStyle name="Result" xfId="9" xr:uid="{00000000-0005-0000-0000-000006000000}"/>
    <cellStyle name="Result2" xfId="10" xr:uid="{00000000-0005-0000-0000-000007000000}"/>
    <cellStyle name="Standard" xfId="0" builtinId="0"/>
    <cellStyle name="Standard 2" xfId="3" xr:uid="{00000000-0005-0000-0000-000009000000}"/>
    <cellStyle name="Standard 2 2" xfId="11" xr:uid="{00000000-0005-0000-0000-00000A000000}"/>
    <cellStyle name="Standard 3" xfId="12" xr:uid="{00000000-0005-0000-0000-00000B000000}"/>
    <cellStyle name="Standard 4" xfId="13" xr:uid="{440E9FE2-A982-4D60-BD54-62FA3ABB5756}"/>
    <cellStyle name="Währung" xfId="2" builtinId="4"/>
    <cellStyle name="Währung 2" xfId="15" xr:uid="{43341746-B0B8-4605-B3E5-B258391214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12</xdr:row>
          <xdr:rowOff>121920</xdr:rowOff>
        </xdr:from>
        <xdr:to>
          <xdr:col>2</xdr:col>
          <xdr:colOff>594360</xdr:colOff>
          <xdr:row>14</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xdr:row>
          <xdr:rowOff>60960</xdr:rowOff>
        </xdr:from>
        <xdr:to>
          <xdr:col>2</xdr:col>
          <xdr:colOff>594360</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Theme">
  <a:themeElements>
    <a:clrScheme name="TK-Designfarben">
      <a:dk1>
        <a:srgbClr val="454543"/>
      </a:dk1>
      <a:lt1>
        <a:sysClr val="window" lastClr="FFFFFF"/>
      </a:lt1>
      <a:dk2>
        <a:srgbClr val="8F837B"/>
      </a:dk2>
      <a:lt2>
        <a:srgbClr val="C3BDB4"/>
      </a:lt2>
      <a:accent1>
        <a:srgbClr val="006F8A"/>
      </a:accent1>
      <a:accent2>
        <a:srgbClr val="823F91"/>
      </a:accent2>
      <a:accent3>
        <a:srgbClr val="003955"/>
      </a:accent3>
      <a:accent4>
        <a:srgbClr val="BEE2E9"/>
      </a:accent4>
      <a:accent5>
        <a:srgbClr val="454543"/>
      </a:accent5>
      <a:accent6>
        <a:srgbClr val="E8E100"/>
      </a:accent6>
      <a:hlink>
        <a:srgbClr val="454543"/>
      </a:hlink>
      <a:folHlink>
        <a:srgbClr val="454543"/>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topLeftCell="A8" zoomScale="90" zoomScaleNormal="90" workbookViewId="0">
      <selection activeCell="F15" sqref="F15"/>
    </sheetView>
  </sheetViews>
  <sheetFormatPr baseColWidth="10" defaultColWidth="11.44140625" defaultRowHeight="13.2" x14ac:dyDescent="0.25"/>
  <cols>
    <col min="1" max="1" width="52.109375" style="83" customWidth="1"/>
    <col min="2" max="2" width="19" style="83" customWidth="1"/>
    <col min="3" max="3" width="23.33203125" style="83" customWidth="1"/>
    <col min="4" max="11" width="11.44140625" style="83"/>
    <col min="12" max="12" width="16.6640625" style="83" customWidth="1"/>
    <col min="13" max="16384" width="11.44140625" style="83"/>
  </cols>
  <sheetData>
    <row r="1" spans="1:12" ht="13.8" thickBot="1" x14ac:dyDescent="0.3">
      <c r="A1" s="81" t="s">
        <v>18</v>
      </c>
      <c r="B1" s="82" t="s">
        <v>55</v>
      </c>
      <c r="F1" s="246" t="s">
        <v>10</v>
      </c>
      <c r="G1" s="247"/>
      <c r="H1" s="247"/>
      <c r="I1" s="247"/>
      <c r="J1" s="248"/>
    </row>
    <row r="2" spans="1:12" ht="13.8" thickBot="1" x14ac:dyDescent="0.3">
      <c r="A2" s="81" t="s">
        <v>19</v>
      </c>
      <c r="B2" s="82" t="s">
        <v>56</v>
      </c>
      <c r="F2" s="45"/>
      <c r="G2" s="46"/>
      <c r="H2" s="46"/>
      <c r="I2" s="46"/>
      <c r="J2" s="47"/>
    </row>
    <row r="3" spans="1:12" x14ac:dyDescent="0.25">
      <c r="A3" s="81" t="s">
        <v>42</v>
      </c>
      <c r="B3" s="81" t="s">
        <v>133</v>
      </c>
      <c r="F3" s="249"/>
      <c r="G3" s="249"/>
      <c r="H3" s="249"/>
      <c r="I3" s="249"/>
      <c r="J3" s="249"/>
    </row>
    <row r="4" spans="1:12" x14ac:dyDescent="0.25">
      <c r="A4" s="81" t="s">
        <v>50</v>
      </c>
      <c r="B4" s="82" t="s">
        <v>136</v>
      </c>
      <c r="F4" s="249"/>
      <c r="G4" s="249"/>
      <c r="H4" s="249"/>
      <c r="I4" s="249"/>
      <c r="J4" s="249"/>
    </row>
    <row r="5" spans="1:12" ht="7.2" customHeight="1" x14ac:dyDescent="0.25"/>
    <row r="6" spans="1:12" ht="15.6" x14ac:dyDescent="0.25">
      <c r="A6" s="250" t="s">
        <v>25</v>
      </c>
      <c r="B6" s="250"/>
      <c r="C6" s="250"/>
    </row>
    <row r="7" spans="1:12" ht="6" customHeight="1" thickBot="1" x14ac:dyDescent="0.3"/>
    <row r="8" spans="1:12" ht="376.2" customHeight="1" thickBot="1" x14ac:dyDescent="0.3">
      <c r="A8" s="251" t="s">
        <v>144</v>
      </c>
      <c r="B8" s="252"/>
      <c r="C8" s="252"/>
      <c r="D8" s="252"/>
      <c r="E8" s="252"/>
      <c r="F8" s="252"/>
      <c r="G8" s="252"/>
      <c r="H8" s="252"/>
      <c r="I8" s="252"/>
      <c r="J8" s="252"/>
      <c r="K8" s="252"/>
      <c r="L8" s="253"/>
    </row>
    <row r="9" spans="1:12" ht="14.4" customHeight="1" thickBot="1" x14ac:dyDescent="0.3"/>
    <row r="10" spans="1:12" ht="28.95" customHeight="1" x14ac:dyDescent="0.25">
      <c r="A10" s="254" t="s">
        <v>134</v>
      </c>
      <c r="B10" s="255"/>
      <c r="C10" s="255"/>
      <c r="D10" s="255"/>
      <c r="E10" s="255"/>
      <c r="F10" s="255"/>
      <c r="G10" s="255"/>
      <c r="H10" s="255"/>
      <c r="I10" s="255"/>
      <c r="J10" s="255"/>
      <c r="K10" s="255"/>
      <c r="L10" s="256"/>
    </row>
    <row r="11" spans="1:12" ht="23.4" customHeight="1" thickBot="1" x14ac:dyDescent="0.3">
      <c r="A11" s="257"/>
      <c r="B11" s="258"/>
      <c r="C11" s="258"/>
      <c r="D11" s="258"/>
      <c r="E11" s="258"/>
      <c r="F11" s="258"/>
      <c r="G11" s="258"/>
      <c r="H11" s="258"/>
      <c r="I11" s="258"/>
      <c r="J11" s="258"/>
      <c r="K11" s="258"/>
      <c r="L11" s="259"/>
    </row>
    <row r="12" spans="1:12" ht="13.8" thickBot="1" x14ac:dyDescent="0.3"/>
    <row r="13" spans="1:12" ht="16.2" thickBot="1" x14ac:dyDescent="0.35">
      <c r="A13" s="260" t="s">
        <v>8</v>
      </c>
      <c r="B13" s="261"/>
      <c r="C13" s="262"/>
    </row>
    <row r="14" spans="1:12" ht="19.2" customHeight="1" x14ac:dyDescent="0.25">
      <c r="A14" s="263" t="s">
        <v>9</v>
      </c>
      <c r="B14" s="264"/>
      <c r="C14" s="1"/>
    </row>
    <row r="15" spans="1:12" ht="41.4" customHeight="1" thickBot="1" x14ac:dyDescent="0.3">
      <c r="A15" s="265"/>
      <c r="B15" s="266"/>
      <c r="C15" s="2"/>
    </row>
    <row r="16" spans="1:12" ht="19.95" customHeight="1" x14ac:dyDescent="0.25">
      <c r="A16" s="267"/>
    </row>
    <row r="21" spans="10:10" x14ac:dyDescent="0.25">
      <c r="J21" s="268"/>
    </row>
    <row r="22" spans="10:10" x14ac:dyDescent="0.25">
      <c r="J22" s="268"/>
    </row>
    <row r="23" spans="10:10" x14ac:dyDescent="0.25">
      <c r="J23" s="268"/>
    </row>
  </sheetData>
  <sheetProtection algorithmName="SHA-512" hashValue="dbzoCcW4Dl/Rk0DuXyaQWyDIZCq1oIK/iu2OrjJ9pQVIDS2Nl6oWgwK3Ms66Ge2fXbu9krfJC0/XhwEgEJUiDA==" saltValue="/DvbB45RMXx8sJdAtE09WQ==" spinCount="100000" sheet="1" objects="1" scenarios="1"/>
  <mergeCells count="7">
    <mergeCell ref="F1:J1"/>
    <mergeCell ref="F2:J2"/>
    <mergeCell ref="A11:L11"/>
    <mergeCell ref="A13:C13"/>
    <mergeCell ref="A14:B15"/>
    <mergeCell ref="A8:L8"/>
    <mergeCell ref="A10:L10"/>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228600</xdr:colOff>
                    <xdr:row>12</xdr:row>
                    <xdr:rowOff>121920</xdr:rowOff>
                  </from>
                  <to>
                    <xdr:col>2</xdr:col>
                    <xdr:colOff>594360</xdr:colOff>
                    <xdr:row>14</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228600</xdr:colOff>
                    <xdr:row>14</xdr:row>
                    <xdr:rowOff>60960</xdr:rowOff>
                  </from>
                  <to>
                    <xdr:col>2</xdr:col>
                    <xdr:colOff>594360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5"/>
  <sheetViews>
    <sheetView zoomScaleNormal="100" workbookViewId="0">
      <pane ySplit="4" topLeftCell="A30" activePane="bottomLeft" state="frozen"/>
      <selection pane="bottomLeft" activeCell="N37" sqref="N37:O37"/>
    </sheetView>
  </sheetViews>
  <sheetFormatPr baseColWidth="10" defaultColWidth="11.44140625" defaultRowHeight="13.2" x14ac:dyDescent="0.25"/>
  <cols>
    <col min="1" max="1" width="22.6640625" style="83" customWidth="1"/>
    <col min="2" max="2" width="16.88671875" style="83" customWidth="1"/>
    <col min="3" max="3" width="5.21875" style="83" bestFit="1" customWidth="1"/>
    <col min="4" max="4" width="30.33203125" style="83" customWidth="1"/>
    <col min="5" max="5" width="14.6640625" style="83" bestFit="1" customWidth="1"/>
    <col min="6" max="6" width="21" style="83" customWidth="1"/>
    <col min="7" max="7" width="16.6640625" style="83" customWidth="1"/>
    <col min="8" max="9" width="13" style="83" customWidth="1"/>
    <col min="10" max="11" width="10.88671875" style="83" customWidth="1"/>
    <col min="12" max="12" width="10.5546875" style="83" bestFit="1" customWidth="1"/>
    <col min="13" max="13" width="10.6640625" style="83" bestFit="1" customWidth="1"/>
    <col min="14" max="14" width="10.5546875" style="83" bestFit="1" customWidth="1"/>
    <col min="15" max="15" width="10.6640625" style="83" bestFit="1" customWidth="1"/>
    <col min="16" max="16" width="10.5546875" style="83" bestFit="1" customWidth="1"/>
    <col min="17" max="17" width="10.6640625" style="83" bestFit="1" customWidth="1"/>
    <col min="18" max="18" width="10.5546875" style="83" bestFit="1" customWidth="1"/>
    <col min="19" max="21" width="10.6640625" style="83" bestFit="1" customWidth="1"/>
    <col min="22" max="22" width="27.44140625" style="83" customWidth="1"/>
    <col min="23" max="23" width="29.44140625" style="4" customWidth="1"/>
    <col min="24" max="24" width="33.6640625" style="83" customWidth="1"/>
    <col min="25" max="25" width="11.44140625" style="83"/>
    <col min="26" max="26" width="19.88671875" style="83" customWidth="1"/>
    <col min="27" max="27" width="11.44140625" style="83"/>
    <col min="28" max="28" width="31.33203125" style="83" customWidth="1"/>
    <col min="29" max="29" width="51.5546875" style="83" bestFit="1" customWidth="1"/>
    <col min="30" max="16384" width="11.44140625" style="83"/>
  </cols>
  <sheetData>
    <row r="1" spans="1:28" ht="13.2" customHeight="1" x14ac:dyDescent="0.25">
      <c r="A1" s="81" t="s">
        <v>18</v>
      </c>
      <c r="B1" s="82" t="s">
        <v>55</v>
      </c>
      <c r="C1" s="82"/>
      <c r="E1" s="84" t="s">
        <v>20</v>
      </c>
      <c r="F1" s="84"/>
      <c r="G1" s="84"/>
      <c r="H1" s="84"/>
      <c r="I1" s="84"/>
      <c r="J1" s="84"/>
      <c r="K1" s="84"/>
    </row>
    <row r="2" spans="1:28" ht="13.2" customHeight="1" x14ac:dyDescent="0.25">
      <c r="A2" s="81" t="s">
        <v>19</v>
      </c>
      <c r="B2" s="82" t="s">
        <v>56</v>
      </c>
      <c r="C2" s="82"/>
      <c r="E2" s="84"/>
      <c r="F2" s="84"/>
      <c r="G2" s="84"/>
      <c r="H2" s="84"/>
      <c r="I2" s="84"/>
      <c r="J2" s="84"/>
      <c r="K2" s="84"/>
    </row>
    <row r="3" spans="1:28" ht="13.2" customHeight="1" x14ac:dyDescent="0.25">
      <c r="A3" s="81" t="s">
        <v>42</v>
      </c>
      <c r="B3" s="81" t="s">
        <v>133</v>
      </c>
      <c r="C3" s="81"/>
      <c r="E3" s="84"/>
      <c r="F3" s="84"/>
      <c r="G3" s="84"/>
      <c r="H3" s="84"/>
      <c r="I3" s="84"/>
      <c r="J3" s="84"/>
      <c r="K3" s="84"/>
    </row>
    <row r="4" spans="1:28" ht="13.2" customHeight="1" x14ac:dyDescent="0.25">
      <c r="A4" s="81" t="s">
        <v>50</v>
      </c>
      <c r="B4" s="82" t="s">
        <v>137</v>
      </c>
      <c r="C4" s="82"/>
      <c r="E4" s="84"/>
      <c r="F4" s="84"/>
      <c r="G4" s="84"/>
      <c r="H4" s="84"/>
      <c r="I4" s="84"/>
      <c r="J4" s="84"/>
      <c r="K4" s="84"/>
      <c r="L4" s="85"/>
      <c r="M4" s="85"/>
      <c r="N4" s="85"/>
      <c r="O4" s="85"/>
      <c r="P4" s="85"/>
      <c r="Q4" s="85"/>
      <c r="R4" s="85"/>
      <c r="S4" s="85"/>
      <c r="T4" s="85"/>
      <c r="U4" s="85"/>
    </row>
    <row r="5" spans="1:28" ht="13.8" thickBot="1" x14ac:dyDescent="0.3">
      <c r="A5" s="85"/>
    </row>
    <row r="6" spans="1:28" ht="18" thickBot="1" x14ac:dyDescent="0.35">
      <c r="A6" s="86" t="s">
        <v>0</v>
      </c>
      <c r="B6" s="87"/>
      <c r="C6" s="87"/>
      <c r="D6" s="87"/>
      <c r="E6" s="87"/>
      <c r="F6" s="87"/>
      <c r="G6" s="87"/>
      <c r="H6" s="87"/>
      <c r="I6" s="87"/>
      <c r="J6" s="87"/>
      <c r="K6" s="87"/>
      <c r="L6" s="87"/>
      <c r="M6" s="87"/>
      <c r="N6" s="87"/>
      <c r="O6" s="87"/>
      <c r="P6" s="87"/>
      <c r="Q6" s="87"/>
      <c r="R6" s="87"/>
      <c r="S6" s="87"/>
      <c r="T6" s="87"/>
      <c r="U6" s="87"/>
      <c r="V6" s="87"/>
      <c r="W6" s="88"/>
    </row>
    <row r="7" spans="1:28" ht="6.6" customHeight="1" thickBot="1" x14ac:dyDescent="0.3">
      <c r="A7" s="85"/>
    </row>
    <row r="8" spans="1:28" ht="44.4" customHeight="1" x14ac:dyDescent="0.25">
      <c r="A8" s="89" t="s">
        <v>54</v>
      </c>
      <c r="B8" s="90"/>
      <c r="C8" s="90"/>
      <c r="D8" s="90"/>
      <c r="E8" s="90"/>
      <c r="F8" s="90"/>
      <c r="G8" s="90"/>
      <c r="H8" s="90"/>
      <c r="I8" s="91"/>
      <c r="J8" s="92" t="s">
        <v>72</v>
      </c>
      <c r="K8" s="93"/>
      <c r="L8" s="93"/>
      <c r="M8" s="93"/>
      <c r="N8" s="93"/>
      <c r="O8" s="93"/>
      <c r="P8" s="93"/>
      <c r="Q8" s="93"/>
      <c r="R8" s="93"/>
      <c r="S8" s="93"/>
      <c r="T8" s="94"/>
      <c r="U8" s="95"/>
      <c r="V8" s="96" t="s">
        <v>35</v>
      </c>
      <c r="W8" s="97"/>
      <c r="X8" s="97"/>
      <c r="Y8" s="97"/>
      <c r="Z8" s="97"/>
      <c r="AA8" s="98"/>
      <c r="AB8" s="55" t="s">
        <v>118</v>
      </c>
    </row>
    <row r="9" spans="1:28" s="110" customFormat="1" ht="34.200000000000003" x14ac:dyDescent="0.25">
      <c r="A9" s="99" t="s">
        <v>1</v>
      </c>
      <c r="B9" s="100" t="s">
        <v>38</v>
      </c>
      <c r="C9" s="101" t="s">
        <v>145</v>
      </c>
      <c r="D9" s="100" t="s">
        <v>2</v>
      </c>
      <c r="E9" s="100" t="s">
        <v>26</v>
      </c>
      <c r="F9" s="102" t="s">
        <v>27</v>
      </c>
      <c r="G9" s="102" t="s">
        <v>24</v>
      </c>
      <c r="H9" s="102" t="s">
        <v>39</v>
      </c>
      <c r="I9" s="66" t="s">
        <v>59</v>
      </c>
      <c r="J9" s="103" t="s">
        <v>3</v>
      </c>
      <c r="K9" s="104"/>
      <c r="L9" s="104" t="s">
        <v>4</v>
      </c>
      <c r="M9" s="104"/>
      <c r="N9" s="104" t="s">
        <v>5</v>
      </c>
      <c r="O9" s="104"/>
      <c r="P9" s="104" t="s">
        <v>6</v>
      </c>
      <c r="Q9" s="104"/>
      <c r="R9" s="104" t="s">
        <v>7</v>
      </c>
      <c r="S9" s="104"/>
      <c r="T9" s="104" t="s">
        <v>29</v>
      </c>
      <c r="U9" s="105"/>
      <c r="V9" s="106" t="s">
        <v>135</v>
      </c>
      <c r="W9" s="107" t="s">
        <v>63</v>
      </c>
      <c r="X9" s="107" t="s">
        <v>64</v>
      </c>
      <c r="Y9" s="108" t="s">
        <v>65</v>
      </c>
      <c r="Z9" s="108"/>
      <c r="AA9" s="109"/>
      <c r="AB9" s="56"/>
    </row>
    <row r="10" spans="1:28" s="110" customFormat="1" ht="26.4" customHeight="1" x14ac:dyDescent="0.25">
      <c r="A10" s="99"/>
      <c r="B10" s="100"/>
      <c r="C10" s="111"/>
      <c r="D10" s="100"/>
      <c r="E10" s="100"/>
      <c r="F10" s="102"/>
      <c r="G10" s="102"/>
      <c r="H10" s="102"/>
      <c r="I10" s="66"/>
      <c r="J10" s="103" t="s">
        <v>57</v>
      </c>
      <c r="K10" s="104" t="s">
        <v>58</v>
      </c>
      <c r="L10" s="104" t="s">
        <v>57</v>
      </c>
      <c r="M10" s="104" t="s">
        <v>58</v>
      </c>
      <c r="N10" s="104" t="s">
        <v>57</v>
      </c>
      <c r="O10" s="104" t="s">
        <v>58</v>
      </c>
      <c r="P10" s="104" t="s">
        <v>57</v>
      </c>
      <c r="Q10" s="104" t="s">
        <v>58</v>
      </c>
      <c r="R10" s="104" t="s">
        <v>57</v>
      </c>
      <c r="S10" s="104" t="s">
        <v>58</v>
      </c>
      <c r="T10" s="104" t="s">
        <v>57</v>
      </c>
      <c r="U10" s="105" t="s">
        <v>58</v>
      </c>
      <c r="V10" s="112" t="s">
        <v>66</v>
      </c>
      <c r="W10" s="113"/>
      <c r="X10" s="113"/>
      <c r="Y10" s="113"/>
      <c r="Z10" s="113"/>
      <c r="AA10" s="114"/>
      <c r="AB10" s="56"/>
    </row>
    <row r="11" spans="1:28" s="110" customFormat="1" ht="39.6" customHeight="1" x14ac:dyDescent="0.25">
      <c r="A11" s="99"/>
      <c r="B11" s="100"/>
      <c r="C11" s="115"/>
      <c r="D11" s="100"/>
      <c r="E11" s="100"/>
      <c r="F11" s="102"/>
      <c r="G11" s="102"/>
      <c r="H11" s="102"/>
      <c r="I11" s="66"/>
      <c r="J11" s="103"/>
      <c r="K11" s="104"/>
      <c r="L11" s="104"/>
      <c r="M11" s="104"/>
      <c r="N11" s="104"/>
      <c r="O11" s="104"/>
      <c r="P11" s="104"/>
      <c r="Q11" s="104"/>
      <c r="R11" s="104"/>
      <c r="S11" s="104"/>
      <c r="T11" s="104"/>
      <c r="U11" s="105"/>
      <c r="V11" s="116" t="s">
        <v>67</v>
      </c>
      <c r="W11" s="117" t="s">
        <v>68</v>
      </c>
      <c r="X11" s="117" t="s">
        <v>67</v>
      </c>
      <c r="Y11" s="107" t="s">
        <v>69</v>
      </c>
      <c r="Z11" s="107" t="s">
        <v>70</v>
      </c>
      <c r="AA11" s="118" t="s">
        <v>71</v>
      </c>
      <c r="AB11" s="56"/>
    </row>
    <row r="12" spans="1:28" s="126" customFormat="1" ht="22.8" x14ac:dyDescent="0.25">
      <c r="A12" s="119" t="s">
        <v>92</v>
      </c>
      <c r="B12" s="120" t="s">
        <v>92</v>
      </c>
      <c r="C12" s="120">
        <v>22297</v>
      </c>
      <c r="D12" s="120" t="s">
        <v>93</v>
      </c>
      <c r="E12" s="117" t="s">
        <v>147</v>
      </c>
      <c r="F12" s="117" t="s">
        <v>94</v>
      </c>
      <c r="G12" s="28">
        <v>4200</v>
      </c>
      <c r="H12" s="121" t="s">
        <v>146</v>
      </c>
      <c r="I12" s="122" t="s">
        <v>112</v>
      </c>
      <c r="J12" s="123" t="s">
        <v>109</v>
      </c>
      <c r="K12" s="124" t="s">
        <v>110</v>
      </c>
      <c r="L12" s="124" t="s">
        <v>109</v>
      </c>
      <c r="M12" s="124" t="s">
        <v>110</v>
      </c>
      <c r="N12" s="124" t="s">
        <v>109</v>
      </c>
      <c r="O12" s="124" t="s">
        <v>110</v>
      </c>
      <c r="P12" s="124" t="s">
        <v>109</v>
      </c>
      <c r="Q12" s="124" t="s">
        <v>110</v>
      </c>
      <c r="R12" s="124" t="s">
        <v>109</v>
      </c>
      <c r="S12" s="124" t="s">
        <v>110</v>
      </c>
      <c r="T12" s="124" t="s">
        <v>109</v>
      </c>
      <c r="U12" s="125" t="s">
        <v>110</v>
      </c>
      <c r="V12" s="32"/>
      <c r="W12" s="236"/>
      <c r="X12" s="236"/>
      <c r="Y12" s="7">
        <v>5</v>
      </c>
      <c r="Z12" s="29">
        <v>1.5</v>
      </c>
      <c r="AA12" s="240"/>
      <c r="AB12" s="30">
        <f>(V12*58)+W12+(X12*58)+(Y12*Z12*AA12*4.83)</f>
        <v>0</v>
      </c>
    </row>
    <row r="13" spans="1:28" s="126" customFormat="1" x14ac:dyDescent="0.25">
      <c r="A13" s="119" t="s">
        <v>92</v>
      </c>
      <c r="B13" s="120" t="s">
        <v>92</v>
      </c>
      <c r="C13" s="120">
        <v>22297</v>
      </c>
      <c r="D13" s="120" t="s">
        <v>93</v>
      </c>
      <c r="E13" s="117" t="s">
        <v>148</v>
      </c>
      <c r="F13" s="127" t="s">
        <v>95</v>
      </c>
      <c r="G13" s="28">
        <v>2000</v>
      </c>
      <c r="H13" s="121" t="s">
        <v>149</v>
      </c>
      <c r="I13" s="122"/>
      <c r="J13" s="123" t="s">
        <v>109</v>
      </c>
      <c r="K13" s="124" t="s">
        <v>110</v>
      </c>
      <c r="L13" s="124" t="s">
        <v>109</v>
      </c>
      <c r="M13" s="124" t="s">
        <v>110</v>
      </c>
      <c r="N13" s="124" t="s">
        <v>109</v>
      </c>
      <c r="O13" s="124" t="s">
        <v>110</v>
      </c>
      <c r="P13" s="124" t="s">
        <v>109</v>
      </c>
      <c r="Q13" s="124" t="s">
        <v>110</v>
      </c>
      <c r="R13" s="124" t="s">
        <v>109</v>
      </c>
      <c r="S13" s="124" t="s">
        <v>110</v>
      </c>
      <c r="T13" s="124" t="s">
        <v>109</v>
      </c>
      <c r="U13" s="125" t="s">
        <v>110</v>
      </c>
      <c r="V13" s="32"/>
      <c r="W13" s="237"/>
      <c r="X13" s="236"/>
      <c r="Y13" s="7">
        <v>5</v>
      </c>
      <c r="Z13" s="29">
        <v>1.5</v>
      </c>
      <c r="AA13" s="240"/>
      <c r="AB13" s="30">
        <f>(V13*60)+W13+(X13*60)+(Y13*Z13*AA13*4.83)</f>
        <v>0</v>
      </c>
    </row>
    <row r="14" spans="1:28" s="126" customFormat="1" ht="22.8" x14ac:dyDescent="0.25">
      <c r="A14" s="119" t="s">
        <v>92</v>
      </c>
      <c r="B14" s="120" t="s">
        <v>92</v>
      </c>
      <c r="C14" s="120">
        <v>22765</v>
      </c>
      <c r="D14" s="120" t="s">
        <v>96</v>
      </c>
      <c r="E14" s="117" t="s">
        <v>97</v>
      </c>
      <c r="F14" s="127" t="s">
        <v>99</v>
      </c>
      <c r="G14" s="28">
        <v>6805</v>
      </c>
      <c r="H14" s="128" t="s">
        <v>98</v>
      </c>
      <c r="I14" s="129" t="s">
        <v>112</v>
      </c>
      <c r="J14" s="130" t="s">
        <v>60</v>
      </c>
      <c r="K14" s="124" t="s">
        <v>61</v>
      </c>
      <c r="L14" s="131" t="s">
        <v>60</v>
      </c>
      <c r="M14" s="124" t="s">
        <v>61</v>
      </c>
      <c r="N14" s="131" t="s">
        <v>60</v>
      </c>
      <c r="O14" s="124" t="s">
        <v>61</v>
      </c>
      <c r="P14" s="131" t="s">
        <v>60</v>
      </c>
      <c r="Q14" s="124" t="s">
        <v>61</v>
      </c>
      <c r="R14" s="131" t="s">
        <v>60</v>
      </c>
      <c r="S14" s="124" t="s">
        <v>61</v>
      </c>
      <c r="T14" s="132" t="s">
        <v>127</v>
      </c>
      <c r="U14" s="133"/>
      <c r="V14" s="32"/>
      <c r="W14" s="237"/>
      <c r="X14" s="236"/>
      <c r="Y14" s="7">
        <v>5</v>
      </c>
      <c r="Z14" s="29">
        <v>1.5</v>
      </c>
      <c r="AA14" s="240"/>
      <c r="AB14" s="30">
        <f t="shared" ref="AB14:AB15" si="0">(V14*60)+W14+(X14*60)+(Y14*Z14*AA14*4.83)</f>
        <v>0</v>
      </c>
    </row>
    <row r="15" spans="1:28" s="126" customFormat="1" x14ac:dyDescent="0.25">
      <c r="A15" s="119" t="s">
        <v>92</v>
      </c>
      <c r="B15" s="120" t="s">
        <v>92</v>
      </c>
      <c r="C15" s="120">
        <v>20095</v>
      </c>
      <c r="D15" s="120" t="s">
        <v>100</v>
      </c>
      <c r="E15" s="127" t="s">
        <v>40</v>
      </c>
      <c r="F15" s="127" t="s">
        <v>102</v>
      </c>
      <c r="G15" s="28">
        <v>695</v>
      </c>
      <c r="H15" s="128" t="s">
        <v>101</v>
      </c>
      <c r="I15" s="129" t="s">
        <v>111</v>
      </c>
      <c r="J15" s="134" t="s">
        <v>60</v>
      </c>
      <c r="K15" s="135" t="s">
        <v>117</v>
      </c>
      <c r="L15" s="135" t="s">
        <v>60</v>
      </c>
      <c r="M15" s="135" t="s">
        <v>117</v>
      </c>
      <c r="N15" s="135" t="s">
        <v>60</v>
      </c>
      <c r="O15" s="135" t="s">
        <v>117</v>
      </c>
      <c r="P15" s="135" t="s">
        <v>60</v>
      </c>
      <c r="Q15" s="135" t="s">
        <v>117</v>
      </c>
      <c r="R15" s="135" t="s">
        <v>60</v>
      </c>
      <c r="S15" s="135" t="s">
        <v>117</v>
      </c>
      <c r="T15" s="132" t="s">
        <v>127</v>
      </c>
      <c r="U15" s="133"/>
      <c r="V15" s="32"/>
      <c r="W15" s="237"/>
      <c r="X15" s="236"/>
      <c r="Y15" s="7">
        <v>5</v>
      </c>
      <c r="Z15" s="29">
        <v>1.5</v>
      </c>
      <c r="AA15" s="240"/>
      <c r="AB15" s="30">
        <f t="shared" si="0"/>
        <v>0</v>
      </c>
    </row>
    <row r="16" spans="1:28" s="126" customFormat="1" x14ac:dyDescent="0.25">
      <c r="A16" s="119" t="s">
        <v>92</v>
      </c>
      <c r="B16" s="120" t="s">
        <v>92</v>
      </c>
      <c r="C16" s="120">
        <v>20457</v>
      </c>
      <c r="D16" s="120" t="s">
        <v>103</v>
      </c>
      <c r="E16" s="127" t="s">
        <v>41</v>
      </c>
      <c r="F16" s="136" t="s">
        <v>49</v>
      </c>
      <c r="G16" s="28">
        <v>590</v>
      </c>
      <c r="H16" s="128" t="s">
        <v>48</v>
      </c>
      <c r="I16" s="129" t="s">
        <v>111</v>
      </c>
      <c r="J16" s="130" t="s">
        <v>60</v>
      </c>
      <c r="K16" s="137" t="s">
        <v>62</v>
      </c>
      <c r="L16" s="131" t="s">
        <v>60</v>
      </c>
      <c r="M16" s="137" t="s">
        <v>62</v>
      </c>
      <c r="N16" s="131" t="s">
        <v>60</v>
      </c>
      <c r="O16" s="137" t="s">
        <v>62</v>
      </c>
      <c r="P16" s="131" t="s">
        <v>60</v>
      </c>
      <c r="Q16" s="137" t="s">
        <v>62</v>
      </c>
      <c r="R16" s="131" t="s">
        <v>60</v>
      </c>
      <c r="S16" s="137" t="s">
        <v>62</v>
      </c>
      <c r="T16" s="132" t="s">
        <v>127</v>
      </c>
      <c r="U16" s="133"/>
      <c r="V16" s="32"/>
      <c r="W16" s="237"/>
      <c r="X16" s="236"/>
      <c r="Y16" s="7">
        <v>5</v>
      </c>
      <c r="Z16" s="29">
        <v>1.5</v>
      </c>
      <c r="AA16" s="240"/>
      <c r="AB16" s="30">
        <f>(V16*60)+W16+(X16*60)+(Y16*Z16*AA16*4.83)</f>
        <v>0</v>
      </c>
    </row>
    <row r="17" spans="1:32" s="126" customFormat="1" x14ac:dyDescent="0.25">
      <c r="A17" s="119" t="s">
        <v>92</v>
      </c>
      <c r="B17" s="120" t="s">
        <v>92</v>
      </c>
      <c r="C17" s="120">
        <v>22305</v>
      </c>
      <c r="D17" s="120" t="s">
        <v>105</v>
      </c>
      <c r="E17" s="127" t="s">
        <v>41</v>
      </c>
      <c r="F17" s="136" t="s">
        <v>49</v>
      </c>
      <c r="G17" s="28">
        <v>399.93</v>
      </c>
      <c r="H17" s="128" t="s">
        <v>48</v>
      </c>
      <c r="I17" s="129" t="s">
        <v>111</v>
      </c>
      <c r="J17" s="130" t="s">
        <v>60</v>
      </c>
      <c r="K17" s="137" t="s">
        <v>62</v>
      </c>
      <c r="L17" s="131" t="s">
        <v>60</v>
      </c>
      <c r="M17" s="137" t="s">
        <v>62</v>
      </c>
      <c r="N17" s="131" t="s">
        <v>60</v>
      </c>
      <c r="O17" s="137" t="s">
        <v>62</v>
      </c>
      <c r="P17" s="131" t="s">
        <v>60</v>
      </c>
      <c r="Q17" s="137" t="s">
        <v>62</v>
      </c>
      <c r="R17" s="131" t="s">
        <v>60</v>
      </c>
      <c r="S17" s="137" t="s">
        <v>62</v>
      </c>
      <c r="T17" s="132" t="s">
        <v>127</v>
      </c>
      <c r="U17" s="133"/>
      <c r="V17" s="32"/>
      <c r="W17" s="237"/>
      <c r="X17" s="236"/>
      <c r="Y17" s="7">
        <v>5</v>
      </c>
      <c r="Z17" s="29">
        <v>1.5</v>
      </c>
      <c r="AA17" s="240"/>
      <c r="AB17" s="30">
        <f t="shared" ref="AB17:AB21" si="1">(V17*60)+W17+(X17*60)+(Y17*Z17*AA17*4.83)</f>
        <v>0</v>
      </c>
    </row>
    <row r="18" spans="1:32" s="126" customFormat="1" x14ac:dyDescent="0.25">
      <c r="A18" s="119" t="s">
        <v>106</v>
      </c>
      <c r="B18" s="120" t="s">
        <v>108</v>
      </c>
      <c r="C18" s="120">
        <v>21335</v>
      </c>
      <c r="D18" s="120" t="s">
        <v>107</v>
      </c>
      <c r="E18" s="127" t="s">
        <v>41</v>
      </c>
      <c r="F18" s="127" t="s">
        <v>49</v>
      </c>
      <c r="G18" s="28">
        <v>185</v>
      </c>
      <c r="H18" s="128" t="s">
        <v>48</v>
      </c>
      <c r="I18" s="129" t="s">
        <v>111</v>
      </c>
      <c r="J18" s="130" t="s">
        <v>60</v>
      </c>
      <c r="K18" s="137" t="s">
        <v>62</v>
      </c>
      <c r="L18" s="131" t="s">
        <v>60</v>
      </c>
      <c r="M18" s="137" t="s">
        <v>62</v>
      </c>
      <c r="N18" s="131" t="s">
        <v>60</v>
      </c>
      <c r="O18" s="137" t="s">
        <v>62</v>
      </c>
      <c r="P18" s="131" t="s">
        <v>60</v>
      </c>
      <c r="Q18" s="137" t="s">
        <v>62</v>
      </c>
      <c r="R18" s="131" t="s">
        <v>60</v>
      </c>
      <c r="S18" s="137" t="s">
        <v>62</v>
      </c>
      <c r="T18" s="132" t="s">
        <v>127</v>
      </c>
      <c r="U18" s="133"/>
      <c r="V18" s="32"/>
      <c r="W18" s="237"/>
      <c r="X18" s="236"/>
      <c r="Y18" s="7">
        <v>5</v>
      </c>
      <c r="Z18" s="29">
        <v>1.5</v>
      </c>
      <c r="AA18" s="240"/>
      <c r="AB18" s="30">
        <f t="shared" si="1"/>
        <v>0</v>
      </c>
    </row>
    <row r="19" spans="1:32" s="126" customFormat="1" x14ac:dyDescent="0.25">
      <c r="A19" s="138" t="s">
        <v>43</v>
      </c>
      <c r="B19" s="120" t="s">
        <v>44</v>
      </c>
      <c r="C19" s="120">
        <v>25335</v>
      </c>
      <c r="D19" s="120" t="s">
        <v>45</v>
      </c>
      <c r="E19" s="127" t="s">
        <v>41</v>
      </c>
      <c r="F19" s="136" t="s">
        <v>49</v>
      </c>
      <c r="G19" s="28">
        <v>375</v>
      </c>
      <c r="H19" s="128" t="s">
        <v>48</v>
      </c>
      <c r="I19" s="129" t="s">
        <v>111</v>
      </c>
      <c r="J19" s="130" t="s">
        <v>60</v>
      </c>
      <c r="K19" s="137" t="s">
        <v>62</v>
      </c>
      <c r="L19" s="131" t="s">
        <v>60</v>
      </c>
      <c r="M19" s="137" t="s">
        <v>62</v>
      </c>
      <c r="N19" s="131" t="s">
        <v>60</v>
      </c>
      <c r="O19" s="137" t="s">
        <v>62</v>
      </c>
      <c r="P19" s="131" t="s">
        <v>60</v>
      </c>
      <c r="Q19" s="137" t="s">
        <v>62</v>
      </c>
      <c r="R19" s="131" t="s">
        <v>60</v>
      </c>
      <c r="S19" s="137" t="s">
        <v>62</v>
      </c>
      <c r="T19" s="132" t="s">
        <v>127</v>
      </c>
      <c r="U19" s="133"/>
      <c r="V19" s="32"/>
      <c r="W19" s="237"/>
      <c r="X19" s="236"/>
      <c r="Y19" s="7">
        <v>5</v>
      </c>
      <c r="Z19" s="29">
        <v>1.5</v>
      </c>
      <c r="AA19" s="240"/>
      <c r="AB19" s="30">
        <f t="shared" si="1"/>
        <v>0</v>
      </c>
    </row>
    <row r="20" spans="1:32" s="126" customFormat="1" x14ac:dyDescent="0.25">
      <c r="A20" s="138" t="s">
        <v>43</v>
      </c>
      <c r="B20" s="120" t="s">
        <v>46</v>
      </c>
      <c r="C20" s="120">
        <v>22926</v>
      </c>
      <c r="D20" s="120" t="s">
        <v>47</v>
      </c>
      <c r="E20" s="127" t="s">
        <v>41</v>
      </c>
      <c r="F20" s="136" t="s">
        <v>49</v>
      </c>
      <c r="G20" s="28">
        <v>305</v>
      </c>
      <c r="H20" s="128" t="s">
        <v>48</v>
      </c>
      <c r="I20" s="129" t="s">
        <v>111</v>
      </c>
      <c r="J20" s="130" t="s">
        <v>60</v>
      </c>
      <c r="K20" s="137" t="s">
        <v>62</v>
      </c>
      <c r="L20" s="131" t="s">
        <v>60</v>
      </c>
      <c r="M20" s="137" t="s">
        <v>62</v>
      </c>
      <c r="N20" s="131" t="s">
        <v>60</v>
      </c>
      <c r="O20" s="137" t="s">
        <v>62</v>
      </c>
      <c r="P20" s="131" t="s">
        <v>60</v>
      </c>
      <c r="Q20" s="137" t="s">
        <v>62</v>
      </c>
      <c r="R20" s="131" t="s">
        <v>60</v>
      </c>
      <c r="S20" s="137" t="s">
        <v>62</v>
      </c>
      <c r="T20" s="132" t="s">
        <v>127</v>
      </c>
      <c r="U20" s="133"/>
      <c r="V20" s="32"/>
      <c r="W20" s="237"/>
      <c r="X20" s="236"/>
      <c r="Y20" s="7">
        <v>5</v>
      </c>
      <c r="Z20" s="29">
        <v>1.5</v>
      </c>
      <c r="AA20" s="240"/>
      <c r="AB20" s="30">
        <f t="shared" si="1"/>
        <v>0</v>
      </c>
    </row>
    <row r="21" spans="1:32" s="126" customFormat="1" ht="13.2" customHeight="1" thickBot="1" x14ac:dyDescent="0.3">
      <c r="A21" s="139" t="s">
        <v>43</v>
      </c>
      <c r="B21" s="140" t="s">
        <v>51</v>
      </c>
      <c r="C21" s="140">
        <v>23558</v>
      </c>
      <c r="D21" s="140" t="s">
        <v>52</v>
      </c>
      <c r="E21" s="141" t="s">
        <v>41</v>
      </c>
      <c r="F21" s="142" t="s">
        <v>53</v>
      </c>
      <c r="G21" s="36">
        <v>360</v>
      </c>
      <c r="H21" s="143" t="s">
        <v>48</v>
      </c>
      <c r="I21" s="144" t="s">
        <v>111</v>
      </c>
      <c r="J21" s="145" t="s">
        <v>60</v>
      </c>
      <c r="K21" s="146" t="s">
        <v>62</v>
      </c>
      <c r="L21" s="147" t="s">
        <v>60</v>
      </c>
      <c r="M21" s="146" t="s">
        <v>62</v>
      </c>
      <c r="N21" s="147" t="s">
        <v>60</v>
      </c>
      <c r="O21" s="146" t="s">
        <v>62</v>
      </c>
      <c r="P21" s="147" t="s">
        <v>60</v>
      </c>
      <c r="Q21" s="146" t="s">
        <v>62</v>
      </c>
      <c r="R21" s="147" t="s">
        <v>60</v>
      </c>
      <c r="S21" s="146" t="s">
        <v>62</v>
      </c>
      <c r="T21" s="148" t="s">
        <v>127</v>
      </c>
      <c r="U21" s="149"/>
      <c r="V21" s="33"/>
      <c r="W21" s="238"/>
      <c r="X21" s="239"/>
      <c r="Y21" s="34">
        <v>5</v>
      </c>
      <c r="Z21" s="35">
        <v>1.5</v>
      </c>
      <c r="AA21" s="241"/>
      <c r="AB21" s="31">
        <f t="shared" si="1"/>
        <v>0</v>
      </c>
    </row>
    <row r="22" spans="1:32" s="126" customFormat="1" ht="22.95" customHeight="1" thickBot="1" x14ac:dyDescent="0.3">
      <c r="A22" s="150"/>
      <c r="B22" s="151"/>
      <c r="C22" s="151"/>
      <c r="D22" s="151"/>
      <c r="E22" s="152"/>
      <c r="F22" s="153"/>
      <c r="G22" s="37"/>
      <c r="H22" s="154"/>
      <c r="I22" s="155"/>
      <c r="J22" s="156"/>
      <c r="K22" s="157"/>
      <c r="L22" s="156"/>
      <c r="M22" s="157"/>
      <c r="N22" s="156"/>
      <c r="O22" s="157"/>
      <c r="P22" s="156"/>
      <c r="Q22" s="157"/>
      <c r="R22" s="156"/>
      <c r="S22" s="157"/>
      <c r="T22" s="157"/>
      <c r="U22" s="157"/>
      <c r="V22" s="158" t="s">
        <v>130</v>
      </c>
      <c r="W22" s="158"/>
      <c r="X22" s="158"/>
      <c r="Y22" s="158"/>
      <c r="Z22" s="158"/>
      <c r="AA22" s="158"/>
      <c r="AB22" s="5"/>
    </row>
    <row r="23" spans="1:32" s="126" customFormat="1" ht="29.4" customHeight="1" thickBot="1" x14ac:dyDescent="0.3">
      <c r="A23" s="159" t="s">
        <v>126</v>
      </c>
      <c r="B23" s="160"/>
      <c r="C23" s="160"/>
      <c r="D23" s="160"/>
      <c r="E23" s="160"/>
      <c r="F23" s="160"/>
      <c r="G23" s="160"/>
      <c r="H23" s="160"/>
      <c r="I23" s="160"/>
      <c r="J23" s="160"/>
      <c r="K23" s="160"/>
      <c r="L23" s="160"/>
      <c r="M23" s="160"/>
      <c r="N23" s="160"/>
      <c r="O23" s="160"/>
      <c r="P23" s="160"/>
      <c r="Q23" s="160"/>
      <c r="R23" s="160"/>
      <c r="S23" s="160"/>
      <c r="T23" s="160"/>
      <c r="U23" s="160"/>
      <c r="V23" s="160"/>
      <c r="W23" s="160"/>
      <c r="X23" s="161"/>
      <c r="Y23" s="162"/>
      <c r="Z23" s="162"/>
      <c r="AA23" s="162"/>
      <c r="AB23" s="162"/>
      <c r="AC23" s="162"/>
    </row>
    <row r="24" spans="1:32" s="126" customFormat="1" ht="6.6" customHeight="1" thickBot="1" x14ac:dyDescent="0.3">
      <c r="A24" s="150"/>
      <c r="B24" s="151"/>
      <c r="C24" s="151"/>
      <c r="D24" s="151"/>
      <c r="E24" s="152"/>
      <c r="F24" s="153"/>
      <c r="G24" s="37"/>
      <c r="H24" s="154"/>
      <c r="I24" s="155"/>
      <c r="J24" s="156"/>
      <c r="K24" s="157"/>
      <c r="L24" s="156"/>
      <c r="M24" s="157"/>
      <c r="N24" s="156"/>
      <c r="O24" s="157"/>
      <c r="P24" s="156"/>
      <c r="Q24" s="157"/>
      <c r="R24" s="156"/>
      <c r="S24" s="157"/>
      <c r="T24" s="157"/>
      <c r="U24" s="157"/>
      <c r="V24" s="5"/>
      <c r="W24" s="5"/>
      <c r="Y24" s="38"/>
      <c r="Z24" s="39"/>
      <c r="AB24" s="5"/>
    </row>
    <row r="25" spans="1:32" s="126" customFormat="1" ht="13.2" customHeight="1" x14ac:dyDescent="0.25">
      <c r="A25" s="163" t="s">
        <v>1</v>
      </c>
      <c r="B25" s="164" t="s">
        <v>38</v>
      </c>
      <c r="C25" s="164" t="s">
        <v>145</v>
      </c>
      <c r="D25" s="164" t="s">
        <v>2</v>
      </c>
      <c r="E25" s="165" t="s">
        <v>119</v>
      </c>
      <c r="F25" s="165" t="s">
        <v>120</v>
      </c>
      <c r="G25" s="165" t="s">
        <v>24</v>
      </c>
      <c r="H25" s="166" t="s">
        <v>39</v>
      </c>
      <c r="I25" s="167"/>
      <c r="J25" s="168" t="s">
        <v>35</v>
      </c>
      <c r="K25" s="97"/>
      <c r="L25" s="97"/>
      <c r="M25" s="97"/>
      <c r="N25" s="97"/>
      <c r="O25" s="97"/>
      <c r="P25" s="97"/>
      <c r="Q25" s="97"/>
      <c r="R25" s="97"/>
      <c r="S25" s="97"/>
      <c r="T25" s="97"/>
      <c r="U25" s="98"/>
      <c r="V25" s="57" t="s">
        <v>121</v>
      </c>
      <c r="W25" s="58"/>
      <c r="X25" s="59"/>
      <c r="Y25" s="38"/>
      <c r="Z25" s="39"/>
      <c r="AB25" s="5"/>
    </row>
    <row r="26" spans="1:32" s="126" customFormat="1" ht="27" customHeight="1" x14ac:dyDescent="0.25">
      <c r="A26" s="169"/>
      <c r="B26" s="111"/>
      <c r="C26" s="111"/>
      <c r="D26" s="111"/>
      <c r="E26" s="170"/>
      <c r="F26" s="170"/>
      <c r="G26" s="170"/>
      <c r="H26" s="171"/>
      <c r="I26" s="172"/>
      <c r="J26" s="173" t="s">
        <v>63</v>
      </c>
      <c r="K26" s="108"/>
      <c r="L26" s="108"/>
      <c r="M26" s="108"/>
      <c r="N26" s="108" t="s">
        <v>64</v>
      </c>
      <c r="O26" s="108"/>
      <c r="P26" s="108"/>
      <c r="Q26" s="108"/>
      <c r="R26" s="108" t="s">
        <v>122</v>
      </c>
      <c r="S26" s="108"/>
      <c r="T26" s="108"/>
      <c r="U26" s="109"/>
      <c r="V26" s="60"/>
      <c r="W26" s="61"/>
      <c r="X26" s="62"/>
      <c r="Y26" s="38"/>
      <c r="Z26" s="39"/>
      <c r="AC26" s="174"/>
      <c r="AD26" s="174"/>
      <c r="AE26" s="174"/>
      <c r="AF26" s="174"/>
    </row>
    <row r="27" spans="1:32" s="126" customFormat="1" ht="13.2" customHeight="1" x14ac:dyDescent="0.25">
      <c r="A27" s="169"/>
      <c r="B27" s="111"/>
      <c r="C27" s="111"/>
      <c r="D27" s="111"/>
      <c r="E27" s="170"/>
      <c r="F27" s="170"/>
      <c r="G27" s="170"/>
      <c r="H27" s="171"/>
      <c r="I27" s="172"/>
      <c r="J27" s="175" t="s">
        <v>66</v>
      </c>
      <c r="K27" s="113"/>
      <c r="L27" s="113"/>
      <c r="M27" s="113"/>
      <c r="N27" s="113"/>
      <c r="O27" s="113"/>
      <c r="P27" s="113"/>
      <c r="Q27" s="113"/>
      <c r="R27" s="113"/>
      <c r="S27" s="113"/>
      <c r="T27" s="113"/>
      <c r="U27" s="114"/>
      <c r="V27" s="60"/>
      <c r="W27" s="61"/>
      <c r="X27" s="62"/>
      <c r="Y27" s="38"/>
      <c r="Z27" s="39"/>
      <c r="AB27" s="174"/>
      <c r="AC27" s="174"/>
      <c r="AD27" s="174"/>
      <c r="AE27" s="174"/>
      <c r="AF27" s="174"/>
    </row>
    <row r="28" spans="1:32" s="126" customFormat="1" ht="37.200000000000003" customHeight="1" x14ac:dyDescent="0.25">
      <c r="A28" s="169"/>
      <c r="B28" s="111"/>
      <c r="C28" s="115"/>
      <c r="D28" s="111"/>
      <c r="E28" s="170"/>
      <c r="F28" s="170"/>
      <c r="G28" s="170"/>
      <c r="H28" s="171"/>
      <c r="I28" s="172"/>
      <c r="J28" s="176" t="s">
        <v>123</v>
      </c>
      <c r="K28" s="177"/>
      <c r="L28" s="177"/>
      <c r="M28" s="177"/>
      <c r="N28" s="177" t="s">
        <v>82</v>
      </c>
      <c r="O28" s="177"/>
      <c r="P28" s="177"/>
      <c r="Q28" s="177"/>
      <c r="R28" s="178" t="s">
        <v>128</v>
      </c>
      <c r="S28" s="179" t="s">
        <v>129</v>
      </c>
      <c r="T28" s="180"/>
      <c r="U28" s="181" t="s">
        <v>124</v>
      </c>
      <c r="V28" s="63"/>
      <c r="W28" s="64"/>
      <c r="X28" s="65"/>
      <c r="Y28" s="38"/>
      <c r="Z28" s="39"/>
      <c r="AB28" s="5"/>
    </row>
    <row r="29" spans="1:32" s="126" customFormat="1" ht="37.200000000000003" customHeight="1" thickBot="1" x14ac:dyDescent="0.3">
      <c r="A29" s="182" t="s">
        <v>92</v>
      </c>
      <c r="B29" s="140" t="s">
        <v>92</v>
      </c>
      <c r="C29" s="140">
        <v>21129</v>
      </c>
      <c r="D29" s="140" t="s">
        <v>104</v>
      </c>
      <c r="E29" s="141" t="s">
        <v>41</v>
      </c>
      <c r="F29" s="141" t="s">
        <v>49</v>
      </c>
      <c r="G29" s="36">
        <v>354</v>
      </c>
      <c r="H29" s="183" t="s">
        <v>48</v>
      </c>
      <c r="I29" s="184"/>
      <c r="J29" s="242"/>
      <c r="K29" s="242"/>
      <c r="L29" s="242"/>
      <c r="M29" s="243"/>
      <c r="N29" s="244"/>
      <c r="O29" s="242"/>
      <c r="P29" s="242"/>
      <c r="Q29" s="243"/>
      <c r="R29" s="185" t="s">
        <v>131</v>
      </c>
      <c r="S29" s="186" t="s">
        <v>132</v>
      </c>
      <c r="T29" s="187"/>
      <c r="U29" s="245"/>
      <c r="V29" s="48">
        <f>J29+(N29*58)+(R29*S29*U29*4.83)</f>
        <v>0</v>
      </c>
      <c r="W29" s="49"/>
      <c r="X29" s="50"/>
      <c r="Y29" s="38"/>
      <c r="Z29" s="39"/>
      <c r="AB29" s="5"/>
    </row>
    <row r="30" spans="1:32" s="126" customFormat="1" ht="13.2" customHeight="1" thickBot="1" x14ac:dyDescent="0.3">
      <c r="A30" s="150"/>
      <c r="B30" s="151"/>
      <c r="C30" s="151"/>
      <c r="D30" s="151"/>
      <c r="E30" s="152"/>
      <c r="F30" s="153"/>
      <c r="G30" s="37"/>
      <c r="H30" s="154"/>
      <c r="I30" s="155"/>
      <c r="J30" s="156"/>
      <c r="K30" s="157"/>
      <c r="L30" s="156"/>
      <c r="M30" s="157"/>
      <c r="N30" s="156"/>
      <c r="O30" s="157"/>
      <c r="P30" s="156"/>
      <c r="Q30" s="157"/>
      <c r="R30" s="156"/>
      <c r="S30" s="157"/>
      <c r="T30" s="157"/>
      <c r="U30" s="157"/>
      <c r="V30" s="5"/>
      <c r="W30" s="5"/>
      <c r="Y30" s="38"/>
      <c r="Z30" s="39"/>
      <c r="AB30" s="5"/>
    </row>
    <row r="31" spans="1:32" ht="16.2" thickBot="1" x14ac:dyDescent="0.35">
      <c r="A31" s="188" t="s">
        <v>33</v>
      </c>
      <c r="B31" s="189"/>
      <c r="C31" s="189"/>
      <c r="D31" s="189"/>
      <c r="E31" s="189"/>
      <c r="F31" s="189"/>
      <c r="G31" s="189"/>
      <c r="H31" s="189"/>
      <c r="I31" s="189"/>
      <c r="J31" s="189"/>
      <c r="K31" s="189"/>
      <c r="L31" s="189"/>
      <c r="M31" s="189"/>
      <c r="N31" s="189"/>
      <c r="O31" s="189"/>
      <c r="P31" s="189"/>
      <c r="Q31" s="189"/>
      <c r="R31" s="189"/>
      <c r="S31" s="189"/>
      <c r="T31" s="189"/>
      <c r="U31" s="189"/>
      <c r="V31" s="189"/>
      <c r="W31" s="190"/>
    </row>
    <row r="32" spans="1:32" ht="7.2" customHeight="1" thickBot="1" x14ac:dyDescent="0.3">
      <c r="A32" s="191"/>
      <c r="B32" s="110"/>
      <c r="C32" s="110"/>
      <c r="D32" s="110"/>
      <c r="E32" s="110"/>
      <c r="F32" s="110"/>
      <c r="G32" s="110"/>
      <c r="H32" s="192"/>
      <c r="I32" s="192"/>
      <c r="J32" s="192"/>
      <c r="K32" s="110"/>
      <c r="L32" s="6"/>
      <c r="M32" s="6"/>
      <c r="N32" s="6"/>
      <c r="O32" s="110"/>
      <c r="P32" s="110"/>
      <c r="Q32" s="110"/>
    </row>
    <row r="33" spans="1:24" ht="25.95" customHeight="1" x14ac:dyDescent="0.25">
      <c r="A33" s="193" t="s">
        <v>11</v>
      </c>
      <c r="B33" s="194" t="s">
        <v>28</v>
      </c>
      <c r="C33" s="194"/>
      <c r="D33" s="194"/>
      <c r="E33" s="194" t="s">
        <v>12</v>
      </c>
      <c r="F33" s="195"/>
      <c r="G33" s="193" t="s">
        <v>92</v>
      </c>
      <c r="H33" s="194"/>
      <c r="I33" s="194"/>
      <c r="J33" s="194"/>
      <c r="K33" s="194"/>
      <c r="L33" s="195"/>
      <c r="M33" s="193" t="s">
        <v>43</v>
      </c>
      <c r="N33" s="194"/>
      <c r="O33" s="194"/>
      <c r="P33" s="194"/>
      <c r="Q33" s="194"/>
      <c r="R33" s="195"/>
      <c r="S33" s="193" t="s">
        <v>106</v>
      </c>
      <c r="T33" s="194"/>
      <c r="U33" s="194"/>
      <c r="V33" s="195"/>
      <c r="W33" s="196" t="s">
        <v>125</v>
      </c>
    </row>
    <row r="34" spans="1:24" ht="25.95" customHeight="1" x14ac:dyDescent="0.25">
      <c r="A34" s="197"/>
      <c r="B34" s="198"/>
      <c r="C34" s="198"/>
      <c r="D34" s="198"/>
      <c r="E34" s="198"/>
      <c r="F34" s="199"/>
      <c r="G34" s="200" t="s">
        <v>32</v>
      </c>
      <c r="H34" s="201" t="s">
        <v>115</v>
      </c>
      <c r="I34" s="201"/>
      <c r="J34" s="202" t="s">
        <v>116</v>
      </c>
      <c r="K34" s="202"/>
      <c r="L34" s="203"/>
      <c r="M34" s="200" t="s">
        <v>32</v>
      </c>
      <c r="N34" s="201" t="s">
        <v>115</v>
      </c>
      <c r="O34" s="201"/>
      <c r="P34" s="202" t="s">
        <v>116</v>
      </c>
      <c r="Q34" s="202"/>
      <c r="R34" s="203"/>
      <c r="S34" s="200" t="s">
        <v>32</v>
      </c>
      <c r="T34" s="201" t="s">
        <v>115</v>
      </c>
      <c r="U34" s="201"/>
      <c r="V34" s="204" t="s">
        <v>116</v>
      </c>
      <c r="W34" s="205">
        <f>J35+J36+J37+J38+P35+P36+P37+P38+V35+V36+V37+V38</f>
        <v>0</v>
      </c>
      <c r="X34" s="206"/>
    </row>
    <row r="35" spans="1:24" ht="25.95" customHeight="1" x14ac:dyDescent="0.25">
      <c r="A35" s="207">
        <v>1</v>
      </c>
      <c r="B35" s="208" t="s">
        <v>30</v>
      </c>
      <c r="C35" s="208"/>
      <c r="D35" s="208"/>
      <c r="E35" s="209" t="s">
        <v>21</v>
      </c>
      <c r="F35" s="210"/>
      <c r="G35" s="211">
        <f>6*9</f>
        <v>54</v>
      </c>
      <c r="H35" s="51"/>
      <c r="I35" s="51"/>
      <c r="J35" s="52">
        <f>F35*H35*4.83</f>
        <v>0</v>
      </c>
      <c r="K35" s="52"/>
      <c r="L35" s="54"/>
      <c r="M35" s="211">
        <f>3*6</f>
        <v>18</v>
      </c>
      <c r="N35" s="51"/>
      <c r="O35" s="51"/>
      <c r="P35" s="52">
        <f>L35*N35*4.83</f>
        <v>0</v>
      </c>
      <c r="Q35" s="52"/>
      <c r="R35" s="54"/>
      <c r="S35" s="211">
        <v>6</v>
      </c>
      <c r="T35" s="51"/>
      <c r="U35" s="51"/>
      <c r="V35" s="40">
        <f>R35*T35*4.83</f>
        <v>0</v>
      </c>
      <c r="W35" s="212"/>
      <c r="X35" s="42"/>
    </row>
    <row r="36" spans="1:24" ht="25.95" customHeight="1" x14ac:dyDescent="0.25">
      <c r="A36" s="207">
        <v>2</v>
      </c>
      <c r="B36" s="208" t="s">
        <v>34</v>
      </c>
      <c r="C36" s="208"/>
      <c r="D36" s="208"/>
      <c r="E36" s="209"/>
      <c r="F36" s="210"/>
      <c r="G36" s="211">
        <f>3*9</f>
        <v>27</v>
      </c>
      <c r="H36" s="52">
        <f>H35*1.1</f>
        <v>0</v>
      </c>
      <c r="I36" s="52"/>
      <c r="J36" s="52">
        <f>F36*H36*4.83</f>
        <v>0</v>
      </c>
      <c r="K36" s="52"/>
      <c r="L36" s="54"/>
      <c r="M36" s="211">
        <f>3*3</f>
        <v>9</v>
      </c>
      <c r="N36" s="52">
        <f>N35*1.1</f>
        <v>0</v>
      </c>
      <c r="O36" s="52"/>
      <c r="P36" s="52">
        <f>L36*N36*4.83</f>
        <v>0</v>
      </c>
      <c r="Q36" s="52"/>
      <c r="R36" s="54"/>
      <c r="S36" s="211">
        <v>3</v>
      </c>
      <c r="T36" s="52">
        <f>T35*1.1</f>
        <v>0</v>
      </c>
      <c r="U36" s="52"/>
      <c r="V36" s="40">
        <f>R36*T36*4.83</f>
        <v>0</v>
      </c>
      <c r="W36" s="212"/>
      <c r="X36" s="42"/>
    </row>
    <row r="37" spans="1:24" ht="25.95" customHeight="1" x14ac:dyDescent="0.25">
      <c r="A37" s="207">
        <v>3</v>
      </c>
      <c r="B37" s="208" t="s">
        <v>22</v>
      </c>
      <c r="C37" s="208"/>
      <c r="D37" s="208"/>
      <c r="E37" s="209"/>
      <c r="F37" s="210"/>
      <c r="G37" s="211">
        <f>2*9</f>
        <v>18</v>
      </c>
      <c r="H37" s="52">
        <f>H35*1.5</f>
        <v>0</v>
      </c>
      <c r="I37" s="52"/>
      <c r="J37" s="52">
        <f>F37*H37*4.83</f>
        <v>0</v>
      </c>
      <c r="K37" s="52"/>
      <c r="L37" s="54"/>
      <c r="M37" s="211">
        <f>3*2</f>
        <v>6</v>
      </c>
      <c r="N37" s="52">
        <f>N35*1.5</f>
        <v>0</v>
      </c>
      <c r="O37" s="52"/>
      <c r="P37" s="52">
        <f>L37*N37*4.83</f>
        <v>0</v>
      </c>
      <c r="Q37" s="52"/>
      <c r="R37" s="54"/>
      <c r="S37" s="211">
        <v>2</v>
      </c>
      <c r="T37" s="52">
        <f>T35*1.5</f>
        <v>0</v>
      </c>
      <c r="U37" s="52"/>
      <c r="V37" s="40">
        <f>R37*T37*4.83</f>
        <v>0</v>
      </c>
      <c r="W37" s="212"/>
      <c r="X37" s="42"/>
    </row>
    <row r="38" spans="1:24" ht="25.95" customHeight="1" thickBot="1" x14ac:dyDescent="0.3">
      <c r="A38" s="213">
        <v>4</v>
      </c>
      <c r="B38" s="214" t="s">
        <v>23</v>
      </c>
      <c r="C38" s="214"/>
      <c r="D38" s="214"/>
      <c r="E38" s="215"/>
      <c r="F38" s="216"/>
      <c r="G38" s="217">
        <v>9</v>
      </c>
      <c r="H38" s="53">
        <f>H35*2</f>
        <v>0</v>
      </c>
      <c r="I38" s="53"/>
      <c r="J38" s="53">
        <f>F38*H38*4.83</f>
        <v>0</v>
      </c>
      <c r="K38" s="53"/>
      <c r="L38" s="67"/>
      <c r="M38" s="217">
        <v>3</v>
      </c>
      <c r="N38" s="53">
        <f>N35*2</f>
        <v>0</v>
      </c>
      <c r="O38" s="53"/>
      <c r="P38" s="53">
        <f>L38*N38*6</f>
        <v>0</v>
      </c>
      <c r="Q38" s="53"/>
      <c r="R38" s="67"/>
      <c r="S38" s="217">
        <v>1</v>
      </c>
      <c r="T38" s="53">
        <f>T35*2</f>
        <v>0</v>
      </c>
      <c r="U38" s="53"/>
      <c r="V38" s="41">
        <f>R38*T38*6</f>
        <v>0</v>
      </c>
      <c r="W38" s="218"/>
      <c r="X38" s="219"/>
    </row>
    <row r="39" spans="1:24" ht="6" customHeight="1" thickBot="1" x14ac:dyDescent="0.3">
      <c r="A39" s="191"/>
      <c r="B39" s="110"/>
      <c r="C39" s="110"/>
      <c r="D39" s="110"/>
      <c r="E39" s="110"/>
      <c r="F39" s="110"/>
      <c r="G39" s="110"/>
      <c r="H39" s="192"/>
      <c r="I39" s="192"/>
      <c r="J39" s="192"/>
      <c r="K39" s="110"/>
      <c r="L39" s="6"/>
      <c r="M39" s="43"/>
      <c r="N39" s="6"/>
      <c r="O39" s="110"/>
      <c r="P39" s="110"/>
      <c r="Q39" s="110"/>
    </row>
    <row r="40" spans="1:24" ht="16.2" thickBot="1" x14ac:dyDescent="0.35">
      <c r="A40" s="220" t="s">
        <v>13</v>
      </c>
      <c r="B40" s="221"/>
      <c r="C40" s="221"/>
      <c r="D40" s="221"/>
      <c r="E40" s="221"/>
      <c r="F40" s="221"/>
      <c r="G40" s="221"/>
      <c r="H40" s="222"/>
      <c r="I40" s="223"/>
      <c r="J40" s="223"/>
      <c r="K40" s="223"/>
      <c r="L40" s="223"/>
      <c r="M40" s="223"/>
      <c r="N40" s="223"/>
      <c r="O40" s="223"/>
    </row>
    <row r="41" spans="1:24" ht="6" customHeight="1" thickBot="1" x14ac:dyDescent="0.3">
      <c r="A41" s="224"/>
    </row>
    <row r="42" spans="1:24" ht="27.6" customHeight="1" x14ac:dyDescent="0.25">
      <c r="A42" s="225" t="s">
        <v>31</v>
      </c>
      <c r="B42" s="226" t="s">
        <v>36</v>
      </c>
      <c r="C42" s="226"/>
      <c r="D42" s="226"/>
      <c r="E42" s="226" t="s">
        <v>37</v>
      </c>
      <c r="F42" s="226"/>
      <c r="G42" s="226" t="s">
        <v>17</v>
      </c>
      <c r="H42" s="227"/>
      <c r="N42" s="3"/>
      <c r="P42" s="4"/>
      <c r="W42" s="83"/>
    </row>
    <row r="43" spans="1:24" ht="13.95" customHeight="1" x14ac:dyDescent="0.25">
      <c r="A43" s="228" t="s">
        <v>14</v>
      </c>
      <c r="B43" s="229">
        <f>SUM(AB12:AB21)</f>
        <v>0</v>
      </c>
      <c r="C43" s="229"/>
      <c r="D43" s="229"/>
      <c r="E43" s="229">
        <f>B43*1.19</f>
        <v>0</v>
      </c>
      <c r="F43" s="229"/>
      <c r="G43" s="230">
        <f>E43+E44+E45</f>
        <v>0</v>
      </c>
      <c r="H43" s="231"/>
      <c r="N43" s="3"/>
      <c r="P43" s="4"/>
      <c r="W43" s="83"/>
    </row>
    <row r="44" spans="1:24" ht="13.95" customHeight="1" x14ac:dyDescent="0.25">
      <c r="A44" s="228" t="s">
        <v>15</v>
      </c>
      <c r="B44" s="229">
        <v>0</v>
      </c>
      <c r="C44" s="229"/>
      <c r="D44" s="229"/>
      <c r="E44" s="229">
        <f>B44*1.19</f>
        <v>0</v>
      </c>
      <c r="F44" s="229"/>
      <c r="G44" s="230"/>
      <c r="H44" s="231"/>
      <c r="N44" s="3"/>
      <c r="P44" s="4"/>
      <c r="W44" s="83"/>
    </row>
    <row r="45" spans="1:24" ht="14.4" customHeight="1" thickBot="1" x14ac:dyDescent="0.3">
      <c r="A45" s="232" t="s">
        <v>16</v>
      </c>
      <c r="B45" s="233">
        <f>L35+L36+L37+L38</f>
        <v>0</v>
      </c>
      <c r="C45" s="233"/>
      <c r="D45" s="233"/>
      <c r="E45" s="233">
        <f>B45*1.19</f>
        <v>0</v>
      </c>
      <c r="F45" s="233"/>
      <c r="G45" s="234"/>
      <c r="H45" s="235"/>
      <c r="N45" s="3"/>
      <c r="P45" s="4"/>
      <c r="W45" s="83"/>
    </row>
  </sheetData>
  <sheetProtection algorithmName="SHA-512" hashValue="IysV5glEWZ+qncgt47bu2FZKU5Ia16sYqfcZSc4a8xlUNwXjeGw6uTosuScp5ITgqh5fBTAjKlYjnMIX1XBdyA==" saltValue="MzvHx2ctharvjqLNQTYy2w==" spinCount="100000" sheet="1" objects="1" scenarios="1"/>
  <mergeCells count="117">
    <mergeCell ref="J28:M28"/>
    <mergeCell ref="B37:D37"/>
    <mergeCell ref="B36:D36"/>
    <mergeCell ref="N38:O38"/>
    <mergeCell ref="A33:A34"/>
    <mergeCell ref="E33:F34"/>
    <mergeCell ref="B33:D34"/>
    <mergeCell ref="P38:R38"/>
    <mergeCell ref="G33:L33"/>
    <mergeCell ref="H34:I34"/>
    <mergeCell ref="J34:L34"/>
    <mergeCell ref="J29:M29"/>
    <mergeCell ref="C25:C28"/>
    <mergeCell ref="T14:U14"/>
    <mergeCell ref="T15:U15"/>
    <mergeCell ref="T16:U16"/>
    <mergeCell ref="T17:U17"/>
    <mergeCell ref="T18:U18"/>
    <mergeCell ref="T19:U19"/>
    <mergeCell ref="T20:U20"/>
    <mergeCell ref="T21:U21"/>
    <mergeCell ref="N29:Q29"/>
    <mergeCell ref="N28:Q28"/>
    <mergeCell ref="S29:T29"/>
    <mergeCell ref="B45:D45"/>
    <mergeCell ref="B44:D44"/>
    <mergeCell ref="B43:D43"/>
    <mergeCell ref="B42:D42"/>
    <mergeCell ref="E45:F45"/>
    <mergeCell ref="E44:F44"/>
    <mergeCell ref="E43:F43"/>
    <mergeCell ref="E42:F42"/>
    <mergeCell ref="G42:H42"/>
    <mergeCell ref="G43:H45"/>
    <mergeCell ref="A40:H40"/>
    <mergeCell ref="B35:D35"/>
    <mergeCell ref="E35:F38"/>
    <mergeCell ref="H35:I35"/>
    <mergeCell ref="J35:L35"/>
    <mergeCell ref="H36:I36"/>
    <mergeCell ref="J36:L36"/>
    <mergeCell ref="H37:I37"/>
    <mergeCell ref="J37:L37"/>
    <mergeCell ref="H38:I38"/>
    <mergeCell ref="J38:L38"/>
    <mergeCell ref="B38:D38"/>
    <mergeCell ref="E1:K4"/>
    <mergeCell ref="A6:W6"/>
    <mergeCell ref="J8:U8"/>
    <mergeCell ref="R9:S9"/>
    <mergeCell ref="P9:Q9"/>
    <mergeCell ref="N9:O9"/>
    <mergeCell ref="J9:K9"/>
    <mergeCell ref="L9:M9"/>
    <mergeCell ref="T9:U9"/>
    <mergeCell ref="I9:I11"/>
    <mergeCell ref="A9:A11"/>
    <mergeCell ref="E9:E11"/>
    <mergeCell ref="D9:D11"/>
    <mergeCell ref="Q10:Q11"/>
    <mergeCell ref="R10:R11"/>
    <mergeCell ref="S10:S11"/>
    <mergeCell ref="N10:N11"/>
    <mergeCell ref="O10:O11"/>
    <mergeCell ref="P10:P11"/>
    <mergeCell ref="J10:J11"/>
    <mergeCell ref="K10:K11"/>
    <mergeCell ref="A8:I8"/>
    <mergeCell ref="C9:C11"/>
    <mergeCell ref="AB8:AB11"/>
    <mergeCell ref="A25:A28"/>
    <mergeCell ref="B25:B28"/>
    <mergeCell ref="D25:D28"/>
    <mergeCell ref="F25:F28"/>
    <mergeCell ref="G25:G28"/>
    <mergeCell ref="J25:U25"/>
    <mergeCell ref="V25:X28"/>
    <mergeCell ref="J26:M26"/>
    <mergeCell ref="N26:Q26"/>
    <mergeCell ref="R26:U26"/>
    <mergeCell ref="J27:U27"/>
    <mergeCell ref="U10:U11"/>
    <mergeCell ref="V8:AA8"/>
    <mergeCell ref="Y9:AA9"/>
    <mergeCell ref="V10:AA10"/>
    <mergeCell ref="B9:B11"/>
    <mergeCell ref="H9:H11"/>
    <mergeCell ref="G9:G11"/>
    <mergeCell ref="F9:F11"/>
    <mergeCell ref="T10:T11"/>
    <mergeCell ref="L10:L11"/>
    <mergeCell ref="M10:M11"/>
    <mergeCell ref="I12:I13"/>
    <mergeCell ref="V29:X29"/>
    <mergeCell ref="V22:AA22"/>
    <mergeCell ref="A31:W31"/>
    <mergeCell ref="A23:X23"/>
    <mergeCell ref="T34:U34"/>
    <mergeCell ref="T35:U35"/>
    <mergeCell ref="T36:U36"/>
    <mergeCell ref="T37:U37"/>
    <mergeCell ref="T38:U38"/>
    <mergeCell ref="S33:V33"/>
    <mergeCell ref="W34:W38"/>
    <mergeCell ref="N35:O35"/>
    <mergeCell ref="P35:R35"/>
    <mergeCell ref="N36:O36"/>
    <mergeCell ref="P36:R36"/>
    <mergeCell ref="N37:O37"/>
    <mergeCell ref="P37:R37"/>
    <mergeCell ref="S28:T28"/>
    <mergeCell ref="M33:R33"/>
    <mergeCell ref="N34:O34"/>
    <mergeCell ref="P34:R34"/>
    <mergeCell ref="E25:E28"/>
    <mergeCell ref="H25:I28"/>
    <mergeCell ref="H29:I29"/>
  </mergeCells>
  <phoneticPr fontId="25" type="noConversion"/>
  <dataValidations count="2">
    <dataValidation type="time" allowBlank="1" showInputMessage="1" showErrorMessage="1" errorTitle="Hinweis" error="Bitte die Uhrzeit im Format h:mm eingeben." sqref="T22:U22 T24:T27 R25:S27 O25:Q28 J25:J29 N25:N29 K25:M28 U24:U29 T30:U30" xr:uid="{00000000-0002-0000-0100-000000000000}">
      <formula1>0.25</formula1>
      <formula2>0.833333333333333</formula2>
    </dataValidation>
    <dataValidation allowBlank="1" showInputMessage="1" showErrorMessage="1" errorTitle="Hinweis" error="Bitte die Uhrzeit im Format h:mm eingeben." sqref="J10:U10" xr:uid="{C7C07753-2E88-486F-8CD5-3C7349D22E93}"/>
  </dataValidations>
  <pageMargins left="0.7" right="0.7" top="0.78740157499999996" bottom="0.78740157499999996"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AA69F-88D4-4ABF-8F3B-E7C32D2400CA}">
  <sheetPr>
    <pageSetUpPr fitToPage="1"/>
  </sheetPr>
  <dimension ref="B1:K33"/>
  <sheetViews>
    <sheetView zoomScaleNormal="100" workbookViewId="0">
      <selection activeCell="G5" sqref="G5"/>
    </sheetView>
  </sheetViews>
  <sheetFormatPr baseColWidth="10" defaultColWidth="10.88671875" defaultRowHeight="13.8" x14ac:dyDescent="0.25"/>
  <cols>
    <col min="1" max="1" width="2.44140625" style="8" customWidth="1"/>
    <col min="2" max="2" width="28.33203125" style="8" customWidth="1"/>
    <col min="3" max="3" width="22.5546875" style="8" bestFit="1" customWidth="1"/>
    <col min="4" max="4" width="15.109375" style="8" bestFit="1" customWidth="1"/>
    <col min="5" max="5" width="13.88671875" style="8" customWidth="1"/>
    <col min="6" max="6" width="12.109375" style="8" customWidth="1"/>
    <col min="7" max="7" width="14" style="8" customWidth="1"/>
    <col min="8" max="8" width="18.88671875" style="8" customWidth="1"/>
    <col min="9" max="9" width="11" style="8" bestFit="1" customWidth="1"/>
    <col min="10" max="10" width="10.88671875" style="8"/>
    <col min="11" max="11" width="11.5546875" style="8" bestFit="1" customWidth="1"/>
    <col min="12" max="16384" width="10.88671875" style="8"/>
  </cols>
  <sheetData>
    <row r="1" spans="2:10" ht="14.4" thickBot="1" x14ac:dyDescent="0.3"/>
    <row r="2" spans="2:10" ht="19.95" customHeight="1" thickBot="1" x14ac:dyDescent="0.3">
      <c r="B2" s="74" t="s">
        <v>73</v>
      </c>
      <c r="C2" s="75"/>
      <c r="D2" s="75"/>
      <c r="E2" s="75"/>
      <c r="F2" s="75"/>
      <c r="G2" s="75"/>
      <c r="H2" s="76"/>
    </row>
    <row r="3" spans="2:10" ht="10.95" customHeight="1" x14ac:dyDescent="0.25"/>
    <row r="4" spans="2:10" x14ac:dyDescent="0.25">
      <c r="B4" s="9" t="s">
        <v>74</v>
      </c>
      <c r="C4" s="79" t="s">
        <v>55</v>
      </c>
      <c r="D4" s="79"/>
      <c r="E4" s="79"/>
    </row>
    <row r="5" spans="2:10" x14ac:dyDescent="0.25">
      <c r="B5" s="9" t="s">
        <v>19</v>
      </c>
      <c r="C5" s="79" t="s">
        <v>56</v>
      </c>
      <c r="D5" s="79"/>
      <c r="E5" s="79"/>
    </row>
    <row r="6" spans="2:10" x14ac:dyDescent="0.25">
      <c r="B6" s="44" t="s">
        <v>42</v>
      </c>
      <c r="C6" s="80" t="s">
        <v>133</v>
      </c>
      <c r="D6" s="80"/>
      <c r="E6" s="80"/>
    </row>
    <row r="7" spans="2:10" x14ac:dyDescent="0.25">
      <c r="B7" s="9" t="s">
        <v>50</v>
      </c>
      <c r="C7" s="79" t="s">
        <v>138</v>
      </c>
      <c r="D7" s="79"/>
      <c r="E7" s="79"/>
    </row>
    <row r="8" spans="2:10" ht="12.45" customHeight="1" x14ac:dyDescent="0.25"/>
    <row r="9" spans="2:10" ht="28.95" customHeight="1" x14ac:dyDescent="0.25">
      <c r="B9" s="77" t="s">
        <v>114</v>
      </c>
      <c r="C9" s="77"/>
      <c r="D9" s="77"/>
      <c r="E9" s="77"/>
      <c r="F9" s="77"/>
      <c r="G9" s="77"/>
      <c r="H9" s="77"/>
    </row>
    <row r="10" spans="2:10" ht="25.95" customHeight="1" x14ac:dyDescent="0.25">
      <c r="B10" s="77"/>
      <c r="C10" s="77"/>
      <c r="D10" s="77"/>
      <c r="E10" s="77"/>
      <c r="F10" s="77"/>
      <c r="G10" s="77"/>
      <c r="H10" s="77"/>
      <c r="J10" s="10"/>
    </row>
    <row r="11" spans="2:10" ht="11.7" customHeight="1" x14ac:dyDescent="0.25"/>
    <row r="12" spans="2:10" x14ac:dyDescent="0.25">
      <c r="B12" s="11" t="s">
        <v>75</v>
      </c>
      <c r="C12" s="78"/>
      <c r="D12" s="78"/>
      <c r="E12" s="78"/>
      <c r="F12" s="78"/>
      <c r="G12" s="78"/>
      <c r="H12" s="78"/>
      <c r="J12" s="10"/>
    </row>
    <row r="13" spans="2:10" x14ac:dyDescent="0.25">
      <c r="B13" s="11" t="s">
        <v>1</v>
      </c>
      <c r="C13" s="78"/>
      <c r="D13" s="78"/>
      <c r="E13" s="78"/>
      <c r="F13" s="78"/>
      <c r="G13" s="78"/>
      <c r="H13" s="78"/>
    </row>
    <row r="14" spans="2:10" x14ac:dyDescent="0.25">
      <c r="B14" s="11" t="s">
        <v>76</v>
      </c>
      <c r="C14" s="78"/>
      <c r="D14" s="78"/>
      <c r="E14" s="78"/>
      <c r="F14" s="78"/>
      <c r="G14" s="78"/>
      <c r="H14" s="78"/>
    </row>
    <row r="16" spans="2:10" ht="30" customHeight="1" x14ac:dyDescent="0.25">
      <c r="B16" s="73" t="s">
        <v>77</v>
      </c>
      <c r="C16" s="73"/>
      <c r="D16" s="73"/>
      <c r="E16" s="73"/>
      <c r="F16" s="73"/>
      <c r="G16" s="73"/>
      <c r="H16" s="73"/>
    </row>
    <row r="17" spans="2:11" ht="22.95" customHeight="1" x14ac:dyDescent="0.25">
      <c r="B17" s="69" t="s">
        <v>78</v>
      </c>
      <c r="C17" s="69" t="s">
        <v>79</v>
      </c>
      <c r="D17" s="71" t="s">
        <v>113</v>
      </c>
      <c r="E17" s="72"/>
      <c r="F17" s="69" t="s">
        <v>80</v>
      </c>
      <c r="G17" s="69" t="s">
        <v>81</v>
      </c>
      <c r="H17" s="69" t="s">
        <v>82</v>
      </c>
    </row>
    <row r="18" spans="2:11" s="13" customFormat="1" ht="46.2" customHeight="1" x14ac:dyDescent="0.25">
      <c r="B18" s="70"/>
      <c r="C18" s="70"/>
      <c r="D18" s="12" t="s">
        <v>83</v>
      </c>
      <c r="E18" s="12" t="s">
        <v>84</v>
      </c>
      <c r="F18" s="70"/>
      <c r="G18" s="70"/>
      <c r="H18" s="70"/>
    </row>
    <row r="19" spans="2:11" s="13" customFormat="1" ht="28.5" customHeight="1" x14ac:dyDescent="0.25">
      <c r="B19" s="12" t="s">
        <v>85</v>
      </c>
      <c r="C19" s="12" t="s">
        <v>86</v>
      </c>
      <c r="D19" s="14">
        <v>0.85</v>
      </c>
      <c r="E19" s="15"/>
      <c r="F19" s="15"/>
      <c r="G19" s="15"/>
      <c r="H19" s="16" t="s">
        <v>87</v>
      </c>
    </row>
    <row r="20" spans="2:11" s="13" customFormat="1" ht="28.5" customHeight="1" x14ac:dyDescent="0.25">
      <c r="B20" s="17" t="str">
        <f>H19</f>
        <v>bitte aus Angebot übernehmen</v>
      </c>
      <c r="C20" s="18" t="s">
        <v>139</v>
      </c>
      <c r="D20" s="14">
        <f>$D$19</f>
        <v>0.85</v>
      </c>
      <c r="E20" s="19" t="s">
        <v>88</v>
      </c>
      <c r="F20" s="20"/>
      <c r="G20" s="21"/>
      <c r="H20" s="22" t="str">
        <f>IF(ISERROR(B20+(B20*D20*E20)),"-",(B20+(B20*D20*E20)))</f>
        <v>-</v>
      </c>
      <c r="J20" s="23"/>
      <c r="K20" s="24"/>
    </row>
    <row r="21" spans="2:11" s="13" customFormat="1" ht="28.5" customHeight="1" x14ac:dyDescent="0.25">
      <c r="B21" s="17" t="str">
        <f>H20</f>
        <v>-</v>
      </c>
      <c r="C21" s="18" t="s">
        <v>140</v>
      </c>
      <c r="D21" s="14">
        <f>$D$19</f>
        <v>0.85</v>
      </c>
      <c r="E21" s="19" t="s">
        <v>88</v>
      </c>
      <c r="F21" s="20"/>
      <c r="G21" s="20"/>
      <c r="H21" s="22" t="str">
        <f>IF(ISERROR(B21+(B21*D21*E21)),"-",(B21+(B21*D21*E21)))</f>
        <v>-</v>
      </c>
      <c r="K21" s="24"/>
    </row>
    <row r="22" spans="2:11" s="13" customFormat="1" ht="28.5" customHeight="1" x14ac:dyDescent="0.25">
      <c r="B22" s="17" t="str">
        <f>H21</f>
        <v>-</v>
      </c>
      <c r="C22" s="18" t="s">
        <v>141</v>
      </c>
      <c r="D22" s="14">
        <v>0.85</v>
      </c>
      <c r="E22" s="19" t="s">
        <v>88</v>
      </c>
      <c r="F22" s="20"/>
      <c r="G22" s="20"/>
      <c r="H22" s="22" t="str">
        <f>IF(ISERROR(B22+(B22*D22*E22)),"-",(B22+(B22*D22*E22)))</f>
        <v>-</v>
      </c>
    </row>
    <row r="23" spans="2:11" s="13" customFormat="1" ht="28.5" customHeight="1" x14ac:dyDescent="0.25">
      <c r="B23" s="17" t="str">
        <f>H22</f>
        <v>-</v>
      </c>
      <c r="C23" s="18" t="s">
        <v>142</v>
      </c>
      <c r="D23" s="14">
        <v>0.85</v>
      </c>
      <c r="E23" s="19" t="s">
        <v>88</v>
      </c>
      <c r="F23" s="20"/>
      <c r="G23" s="20"/>
      <c r="H23" s="22" t="str">
        <f>IF(ISERROR(B23+(B23*D23*E23)),"-",(B23+(B23*D23*E23)))</f>
        <v>-</v>
      </c>
    </row>
    <row r="24" spans="2:11" s="13" customFormat="1" ht="28.5" customHeight="1" x14ac:dyDescent="0.25">
      <c r="B24" s="17" t="str">
        <f>H23</f>
        <v>-</v>
      </c>
      <c r="C24" s="18" t="s">
        <v>143</v>
      </c>
      <c r="D24" s="14">
        <v>0.85</v>
      </c>
      <c r="E24" s="19" t="s">
        <v>88</v>
      </c>
      <c r="F24" s="20"/>
      <c r="G24" s="20"/>
      <c r="H24" s="22" t="str">
        <f>IF(ISERROR(B24+(B24*D24*E24)),"-",(B24+(B24*D24*E24)))</f>
        <v>-</v>
      </c>
    </row>
    <row r="26" spans="2:11" s="13" customFormat="1" ht="28.95" customHeight="1" x14ac:dyDescent="0.25">
      <c r="B26" s="68" t="s">
        <v>89</v>
      </c>
      <c r="C26" s="68"/>
      <c r="D26" s="68"/>
      <c r="E26" s="68"/>
      <c r="F26" s="68"/>
      <c r="G26" s="68"/>
      <c r="H26" s="68"/>
    </row>
    <row r="27" spans="2:11" s="13" customFormat="1" ht="43.5" customHeight="1" x14ac:dyDescent="0.25">
      <c r="B27" s="25" t="s">
        <v>78</v>
      </c>
      <c r="C27" s="12" t="s">
        <v>79</v>
      </c>
      <c r="D27" s="12" t="s">
        <v>83</v>
      </c>
      <c r="E27" s="12" t="s">
        <v>84</v>
      </c>
      <c r="F27" s="12" t="s">
        <v>80</v>
      </c>
      <c r="G27" s="12" t="s">
        <v>81</v>
      </c>
      <c r="H27" s="12" t="s">
        <v>90</v>
      </c>
    </row>
    <row r="28" spans="2:11" s="13" customFormat="1" ht="30" customHeight="1" x14ac:dyDescent="0.25">
      <c r="B28" s="12" t="s">
        <v>91</v>
      </c>
      <c r="C28" s="12" t="s">
        <v>86</v>
      </c>
      <c r="D28" s="14">
        <v>0.85</v>
      </c>
      <c r="E28" s="15"/>
      <c r="F28" s="15"/>
      <c r="G28" s="15"/>
      <c r="H28" s="16" t="s">
        <v>87</v>
      </c>
    </row>
    <row r="29" spans="2:11" s="13" customFormat="1" ht="30" customHeight="1" x14ac:dyDescent="0.25">
      <c r="B29" s="17" t="str">
        <f>H28</f>
        <v>bitte aus Angebot übernehmen</v>
      </c>
      <c r="C29" s="18" t="s">
        <v>139</v>
      </c>
      <c r="D29" s="14">
        <f>$D$19</f>
        <v>0.85</v>
      </c>
      <c r="E29" s="26" t="s">
        <v>88</v>
      </c>
      <c r="F29" s="27"/>
      <c r="G29" s="27"/>
      <c r="H29" s="22" t="str">
        <f>IF(ISERROR(B29+(B29*D29*E29)),"-",(B29+(B29*D29*E29)))</f>
        <v>-</v>
      </c>
    </row>
    <row r="30" spans="2:11" s="13" customFormat="1" ht="30" customHeight="1" x14ac:dyDescent="0.25">
      <c r="B30" s="17" t="str">
        <f>H29</f>
        <v>-</v>
      </c>
      <c r="C30" s="18" t="s">
        <v>140</v>
      </c>
      <c r="D30" s="14">
        <f>$D$19</f>
        <v>0.85</v>
      </c>
      <c r="E30" s="26" t="s">
        <v>88</v>
      </c>
      <c r="F30" s="27"/>
      <c r="G30" s="27"/>
      <c r="H30" s="22" t="str">
        <f>IF(ISERROR(B30+(B30*D30*E30)),"-",(B30+(B30*D30*E30)))</f>
        <v>-</v>
      </c>
    </row>
    <row r="31" spans="2:11" s="13" customFormat="1" ht="30" customHeight="1" x14ac:dyDescent="0.25">
      <c r="B31" s="17" t="str">
        <f>H30</f>
        <v>-</v>
      </c>
      <c r="C31" s="18" t="s">
        <v>141</v>
      </c>
      <c r="D31" s="14">
        <v>0.85</v>
      </c>
      <c r="E31" s="26" t="s">
        <v>88</v>
      </c>
      <c r="F31" s="27"/>
      <c r="G31" s="27"/>
      <c r="H31" s="22" t="str">
        <f>IF(ISERROR(B31+(B31*D31*E31)),"-",(B31+(B31*D31*E31)))</f>
        <v>-</v>
      </c>
    </row>
    <row r="32" spans="2:11" s="13" customFormat="1" ht="30" customHeight="1" x14ac:dyDescent="0.25">
      <c r="B32" s="17" t="str">
        <f>H31</f>
        <v>-</v>
      </c>
      <c r="C32" s="18" t="s">
        <v>142</v>
      </c>
      <c r="D32" s="14">
        <v>0.85</v>
      </c>
      <c r="E32" s="26" t="s">
        <v>88</v>
      </c>
      <c r="F32" s="27"/>
      <c r="G32" s="27"/>
      <c r="H32" s="22" t="str">
        <f>IF(ISERROR(B32+(B32*D32*E32)),"-",(B32+(B32*D32*E32)))</f>
        <v>-</v>
      </c>
    </row>
    <row r="33" spans="2:8" s="13" customFormat="1" ht="30" customHeight="1" x14ac:dyDescent="0.25">
      <c r="B33" s="17" t="str">
        <f>H32</f>
        <v>-</v>
      </c>
      <c r="C33" s="18" t="s">
        <v>143</v>
      </c>
      <c r="D33" s="14">
        <f>$D$19</f>
        <v>0.85</v>
      </c>
      <c r="E33" s="26" t="s">
        <v>88</v>
      </c>
      <c r="F33" s="27"/>
      <c r="G33" s="27"/>
      <c r="H33" s="22" t="str">
        <f>IF(ISERROR(B33+(B33*D33*E33)),"-",(B33+(B33*D33*E33)))</f>
        <v>-</v>
      </c>
    </row>
  </sheetData>
  <sheetProtection algorithmName="SHA-512" hashValue="KctNNDeXzWqSyPvcyfNHsxcwevnmYVDirJ7LlkfJiwecHkEZkJ3gHEgAIPjbmo/JEzs7h7iXFhnPJV9Qv4Eomw==" saltValue="Gt3rVd9OUV+rESGW3gq5rA==" spinCount="100000" sheet="1" objects="1" scenarios="1"/>
  <mergeCells count="17">
    <mergeCell ref="B16:H16"/>
    <mergeCell ref="B2:H2"/>
    <mergeCell ref="B9:H10"/>
    <mergeCell ref="C12:H12"/>
    <mergeCell ref="C13:H13"/>
    <mergeCell ref="C14:H14"/>
    <mergeCell ref="C4:E4"/>
    <mergeCell ref="C5:E5"/>
    <mergeCell ref="C6:E6"/>
    <mergeCell ref="C7:E7"/>
    <mergeCell ref="B26:H26"/>
    <mergeCell ref="B17:B18"/>
    <mergeCell ref="C17:C18"/>
    <mergeCell ref="D17:E17"/>
    <mergeCell ref="F17:F18"/>
    <mergeCell ref="G17:G18"/>
    <mergeCell ref="H17:H18"/>
  </mergeCells>
  <phoneticPr fontId="25" type="noConversion"/>
  <pageMargins left="0.7" right="0.7" top="0.78740157499999996" bottom="0.78740157499999996"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C602CF76-44FD-4BD1-943E-BD469E2373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4072A4D1B659EB49B96F1A0734E3671A" ma:contentTypeVersion="0" ma:contentTypeDescription="" ma:contentTypeScope="" ma:versionID="06eeba42fcb5f3f4f6b8f87f4ffe503e">
  <xsd:schema xmlns:xsd="http://www.w3.org/2001/XMLSchema" xmlns:xs="http://www.w3.org/2001/XMLSchema" xmlns:p="http://schemas.microsoft.com/office/2006/metadata/properties" xmlns:ns2="f18553e4-0ef6-4dd1-9e08-53b2286d7b98" xmlns:ns3="C602CF76-44FD-4BD1-943E-BD469E2373DE" targetNamespace="http://schemas.microsoft.com/office/2006/metadata/properties" ma:root="true" ma:fieldsID="588fc10ed7fb36cf39d793487195ff3d" ns2:_="" ns3:_="">
    <xsd:import namespace="f18553e4-0ef6-4dd1-9e08-53b2286d7b98"/>
    <xsd:import namespace="C602CF76-44FD-4BD1-943E-BD469E2373DE"/>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C602CF76-44FD-4BD1-943E-BD469E2373DE"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938E1B-0911-435C-9FC4-C650A18172BF}">
  <ds:schemaRefs>
    <ds:schemaRef ds:uri="http://schemas.microsoft.com/sharepoint/v3/contenttype/forms"/>
  </ds:schemaRefs>
</ds:datastoreItem>
</file>

<file path=customXml/itemProps2.xml><?xml version="1.0" encoding="utf-8"?>
<ds:datastoreItem xmlns:ds="http://schemas.openxmlformats.org/officeDocument/2006/customXml" ds:itemID="{C313A9D9-7B89-4734-B0B9-029A383B6D0F}">
  <ds:schemaRefs>
    <ds:schemaRef ds:uri="http://purl.org/dc/elements/1.1/"/>
    <ds:schemaRef ds:uri="http://schemas.microsoft.com/office/2006/documentManagement/types"/>
    <ds:schemaRef ds:uri="http://purl.org/dc/dcmitype/"/>
    <ds:schemaRef ds:uri="f18553e4-0ef6-4dd1-9e08-53b2286d7b98"/>
    <ds:schemaRef ds:uri="http://schemas.microsoft.com/office/2006/metadata/properties"/>
    <ds:schemaRef ds:uri="http://schemas.openxmlformats.org/package/2006/metadata/core-properties"/>
    <ds:schemaRef ds:uri="http://schemas.microsoft.com/office/infopath/2007/PartnerControls"/>
    <ds:schemaRef ds:uri="C602CF76-44FD-4BD1-943E-BD469E2373DE"/>
    <ds:schemaRef ds:uri="http://www.w3.org/XML/1998/namespace"/>
    <ds:schemaRef ds:uri="http://purl.org/dc/terms/"/>
  </ds:schemaRefs>
</ds:datastoreItem>
</file>

<file path=customXml/itemProps3.xml><?xml version="1.0" encoding="utf-8"?>
<ds:datastoreItem xmlns:ds="http://schemas.openxmlformats.org/officeDocument/2006/customXml" ds:itemID="{C70DD861-FF0D-4DC8-A70E-04A21AE2C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C602CF76-44FD-4BD1-943E-BD469E237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A1a Preisblatt - Deckblatt</vt:lpstr>
      <vt:lpstr>A1b Preisblatt - Preisangaben</vt:lpstr>
      <vt:lpstr>A2 - Muster Preisanpassungen</vt:lpstr>
      <vt:lpstr>'A2 - Muster Preisanpassungen'!Druckbereich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Reinert, Patrick</cp:lastModifiedBy>
  <cp:revision/>
  <dcterms:created xsi:type="dcterms:W3CDTF">2019-02-18T14:25:05Z</dcterms:created>
  <dcterms:modified xsi:type="dcterms:W3CDTF">2026-03-31T07:27:49Z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0x010100E65520829C044D71A30CF51927CFE119004072A4D1B659EB49B96F1A0734E3671A</vt:lpwstr>
  </property>
  <property fmtid="{D5CDD505-2E9C-101B-9397-08002B2CF9AE}" pid="3" name="TaxKeyword">
    <vt:lpwstr/>
  </property>
  <property fmtid="{D5CDD505-2E9C-101B-9397-08002B2CF9AE}" pid="4" name="TK-Kategorie">
    <vt:lpwstr>24;#02_Vergabeunterlagen|39af9e09-3d43-4993-9903-86be4bc6819e</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2021-11-30T07:59:51Z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d6f07699-0286-4cd3-bdfd-2b5e58a45028</vt:lpwstr>
  </property>
  <property fmtid="{D5CDD505-2E9C-101B-9397-08002B2CF9AE}" pid="13" name="MSIP_Label_a48f69af-3265-4c12-b1e3-f63a8696e71d_ContentBits">
    <vt:lpwstr>0</vt:lpwstr>
  </property>
</Properties>
</file>